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4AD4F0F2-D32B-42D7-B65E-25DB392B6A41}" xr6:coauthVersionLast="40" xr6:coauthVersionMax="40" xr10:uidLastSave="{00000000-0000-0000-0000-000000000000}"/>
  <bookViews>
    <workbookView xWindow="0" yWindow="0" windowWidth="20490" windowHeight="7485" xr2:uid="{3DC7B9FD-D13D-4D1C-9131-2CEDE57A950D}"/>
  </bookViews>
  <sheets>
    <sheet name="PROYECTO DE PPTO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3" i="1" l="1"/>
  <c r="C202" i="1" l="1"/>
  <c r="B165" i="1"/>
  <c r="C200" i="1"/>
  <c r="C201" i="1"/>
  <c r="C199" i="1"/>
  <c r="B198" i="1"/>
  <c r="C197" i="1"/>
  <c r="C196" i="1" s="1"/>
  <c r="C195" i="1"/>
  <c r="C191" i="1" s="1"/>
  <c r="C190" i="1" s="1"/>
  <c r="C193" i="1"/>
  <c r="C192" i="1"/>
  <c r="B196" i="1"/>
  <c r="B191" i="1"/>
  <c r="B190" i="1" s="1"/>
  <c r="C184" i="1"/>
  <c r="C183" i="1"/>
  <c r="B182" i="1"/>
  <c r="C179" i="1"/>
  <c r="C178" i="1" s="1"/>
  <c r="B178" i="1"/>
  <c r="C177" i="1"/>
  <c r="C176" i="1"/>
  <c r="B175" i="1"/>
  <c r="C167" i="1"/>
  <c r="C168" i="1"/>
  <c r="C169" i="1"/>
  <c r="C170" i="1"/>
  <c r="C171" i="1"/>
  <c r="C172" i="1"/>
  <c r="C173" i="1"/>
  <c r="C174" i="1"/>
  <c r="C166" i="1"/>
  <c r="C157" i="1"/>
  <c r="C158" i="1"/>
  <c r="C159" i="1"/>
  <c r="C160" i="1"/>
  <c r="C161" i="1"/>
  <c r="C162" i="1"/>
  <c r="C163" i="1"/>
  <c r="C164" i="1"/>
  <c r="C156" i="1"/>
  <c r="B155" i="1"/>
  <c r="C154" i="1"/>
  <c r="C153" i="1"/>
  <c r="B152" i="1"/>
  <c r="C142" i="1"/>
  <c r="C143" i="1"/>
  <c r="C144" i="1"/>
  <c r="C145" i="1"/>
  <c r="C146" i="1"/>
  <c r="C147" i="1"/>
  <c r="C148" i="1"/>
  <c r="C149" i="1"/>
  <c r="C150" i="1"/>
  <c r="C151" i="1"/>
  <c r="C141" i="1"/>
  <c r="B140" i="1"/>
  <c r="C139" i="1"/>
  <c r="C138" i="1" s="1"/>
  <c r="B138" i="1"/>
  <c r="C137" i="1"/>
  <c r="C136" i="1"/>
  <c r="B135" i="1"/>
  <c r="C16" i="1"/>
  <c r="C15" i="1" s="1"/>
  <c r="C18" i="1"/>
  <c r="C17" i="1" s="1"/>
  <c r="B70" i="1"/>
  <c r="C111" i="1"/>
  <c r="C110" i="1" s="1"/>
  <c r="C69" i="1"/>
  <c r="C68" i="1" s="1"/>
  <c r="C47" i="1"/>
  <c r="C30" i="1"/>
  <c r="C31" i="1"/>
  <c r="C29" i="1"/>
  <c r="C127" i="1"/>
  <c r="C128" i="1"/>
  <c r="C129" i="1"/>
  <c r="C130" i="1"/>
  <c r="C131" i="1"/>
  <c r="C126" i="1"/>
  <c r="B125" i="1"/>
  <c r="B121" i="1"/>
  <c r="C123" i="1"/>
  <c r="C124" i="1"/>
  <c r="C122" i="1"/>
  <c r="C121" i="1" s="1"/>
  <c r="B116" i="1"/>
  <c r="C118" i="1"/>
  <c r="C119" i="1"/>
  <c r="C120" i="1"/>
  <c r="C117" i="1"/>
  <c r="C116" i="1" s="1"/>
  <c r="C114" i="1"/>
  <c r="C115" i="1"/>
  <c r="C113" i="1"/>
  <c r="B112" i="1"/>
  <c r="B110" i="1"/>
  <c r="C109" i="1"/>
  <c r="C108" i="1"/>
  <c r="B107" i="1"/>
  <c r="C105" i="1"/>
  <c r="C106" i="1"/>
  <c r="C104" i="1"/>
  <c r="B103" i="1"/>
  <c r="C102" i="1"/>
  <c r="C101" i="1"/>
  <c r="B100" i="1"/>
  <c r="C98" i="1"/>
  <c r="C99" i="1"/>
  <c r="C97" i="1"/>
  <c r="B96" i="1"/>
  <c r="C93" i="1"/>
  <c r="C94" i="1"/>
  <c r="C95" i="1"/>
  <c r="C92" i="1"/>
  <c r="B91" i="1"/>
  <c r="C87" i="1"/>
  <c r="C88" i="1"/>
  <c r="C89" i="1"/>
  <c r="C90" i="1"/>
  <c r="C86" i="1"/>
  <c r="B85" i="1"/>
  <c r="C78" i="1"/>
  <c r="C79" i="1"/>
  <c r="C80" i="1"/>
  <c r="C81" i="1"/>
  <c r="C82" i="1"/>
  <c r="C83" i="1"/>
  <c r="C84" i="1"/>
  <c r="C77" i="1"/>
  <c r="B76" i="1"/>
  <c r="C73" i="1"/>
  <c r="C74" i="1"/>
  <c r="C75" i="1"/>
  <c r="C72" i="1"/>
  <c r="B71" i="1"/>
  <c r="B68" i="1"/>
  <c r="C67" i="1"/>
  <c r="C64" i="1"/>
  <c r="C65" i="1"/>
  <c r="C66" i="1"/>
  <c r="C63" i="1"/>
  <c r="B62" i="1"/>
  <c r="C61" i="1"/>
  <c r="C60" i="1"/>
  <c r="B59" i="1"/>
  <c r="C58" i="1"/>
  <c r="C57" i="1" s="1"/>
  <c r="B57" i="1"/>
  <c r="B56" i="1" s="1"/>
  <c r="B55" i="1" s="1"/>
  <c r="C54" i="1"/>
  <c r="C53" i="1"/>
  <c r="C52" i="1"/>
  <c r="B51" i="1"/>
  <c r="B45" i="1" s="1"/>
  <c r="C50" i="1"/>
  <c r="C49" i="1"/>
  <c r="B48" i="1"/>
  <c r="C46" i="1"/>
  <c r="B46" i="1"/>
  <c r="B40" i="1"/>
  <c r="C42" i="1"/>
  <c r="C43" i="1"/>
  <c r="C44" i="1"/>
  <c r="C41" i="1"/>
  <c r="C40" i="1" s="1"/>
  <c r="C39" i="1"/>
  <c r="C38" i="1"/>
  <c r="B37" i="1"/>
  <c r="B32" i="1"/>
  <c r="C34" i="1"/>
  <c r="C35" i="1"/>
  <c r="C36" i="1"/>
  <c r="C33" i="1"/>
  <c r="C32" i="1" s="1"/>
  <c r="B23" i="1"/>
  <c r="B28" i="1"/>
  <c r="B22" i="1" s="1"/>
  <c r="B21" i="1" s="1"/>
  <c r="B20" i="1" s="1"/>
  <c r="C28" i="1"/>
  <c r="C25" i="1"/>
  <c r="C26" i="1"/>
  <c r="C27" i="1"/>
  <c r="C24" i="1"/>
  <c r="C23" i="1" s="1"/>
  <c r="C14" i="1"/>
  <c r="C13" i="1"/>
  <c r="C12" i="1"/>
  <c r="C11" i="1"/>
  <c r="C10" i="1"/>
  <c r="C9" i="1"/>
  <c r="C8" i="1"/>
  <c r="B17" i="1"/>
  <c r="B15" i="1"/>
  <c r="B7" i="1"/>
  <c r="B6" i="1" s="1"/>
  <c r="C71" i="1" l="1"/>
  <c r="C103" i="1"/>
  <c r="C37" i="1"/>
  <c r="C22" i="1" s="1"/>
  <c r="C62" i="1"/>
  <c r="C76" i="1"/>
  <c r="B134" i="1"/>
  <c r="C155" i="1"/>
  <c r="C198" i="1"/>
  <c r="C182" i="1"/>
  <c r="C175" i="1"/>
  <c r="C165" i="1"/>
  <c r="C152" i="1"/>
  <c r="C140" i="1"/>
  <c r="C135" i="1"/>
  <c r="C125" i="1"/>
  <c r="C112" i="1"/>
  <c r="C107" i="1"/>
  <c r="C100" i="1"/>
  <c r="C96" i="1"/>
  <c r="C91" i="1"/>
  <c r="C85" i="1"/>
  <c r="C59" i="1"/>
  <c r="C56" i="1" s="1"/>
  <c r="C51" i="1"/>
  <c r="C48" i="1"/>
  <c r="C45" i="1" s="1"/>
  <c r="C7" i="1"/>
  <c r="C6" i="1" s="1"/>
  <c r="C21" i="1" l="1"/>
  <c r="C70" i="1"/>
  <c r="C55" i="1"/>
  <c r="C134" i="1"/>
  <c r="C133" i="1" s="1"/>
  <c r="C132" i="1" s="1"/>
  <c r="B133" i="1"/>
  <c r="B132" i="1" s="1"/>
  <c r="C20" i="1" l="1"/>
  <c r="C19" i="1"/>
  <c r="B19" i="1"/>
  <c r="B203" i="1" s="1"/>
</calcChain>
</file>

<file path=xl/sharedStrings.xml><?xml version="1.0" encoding="utf-8"?>
<sst xmlns="http://schemas.openxmlformats.org/spreadsheetml/2006/main" count="204" uniqueCount="191">
  <si>
    <t>ALIANZA MEDELLIN ANTIOQUIA EPS SAS</t>
  </si>
  <si>
    <t>NIT 900604350-0</t>
  </si>
  <si>
    <t>Proyecto de Presupuesto año 2019</t>
  </si>
  <si>
    <t>Concepto</t>
  </si>
  <si>
    <t>Presupuesto Total año 2019</t>
  </si>
  <si>
    <t>Presupuesto Mensual año 2019</t>
  </si>
  <si>
    <t>TOTAL INGRESOS</t>
  </si>
  <si>
    <t>INGRESOS PBS</t>
  </si>
  <si>
    <t>UPC Regimen Subsidiado</t>
  </si>
  <si>
    <t>UPC Regimen Contributivo</t>
  </si>
  <si>
    <t>Copagos y Cuotas Moderadoras</t>
  </si>
  <si>
    <t>PyP Contributivo</t>
  </si>
  <si>
    <t>Incapacidades</t>
  </si>
  <si>
    <t>Ingresos CAC y Fondo Cta Hemofilia</t>
  </si>
  <si>
    <t>Restituciones</t>
  </si>
  <si>
    <t>INGRESOS NO PBS</t>
  </si>
  <si>
    <t>Ingresos Recobros NO PBS</t>
  </si>
  <si>
    <t>OTROS INGRESOS</t>
  </si>
  <si>
    <t>Ing. No Operacionales</t>
  </si>
  <si>
    <t>TOTAL GASTOS</t>
  </si>
  <si>
    <t>GASTOS DE FUNCIONAMIENTO</t>
  </si>
  <si>
    <t>Gastos de Personal</t>
  </si>
  <si>
    <t>Gastos de Personal Directos</t>
  </si>
  <si>
    <t>Sueldos y Salarios</t>
  </si>
  <si>
    <t>Sueldos personal de nómina</t>
  </si>
  <si>
    <t>Horas extras, dominicales y festivas</t>
  </si>
  <si>
    <t>Auxilio de transporte</t>
  </si>
  <si>
    <t>Contratos de Aprendizaje</t>
  </si>
  <si>
    <t>Contribuciones Imputadas a Sueldos y Salarios</t>
  </si>
  <si>
    <t>Indemnizaciones</t>
  </si>
  <si>
    <t>Licencias</t>
  </si>
  <si>
    <t>Contribuciones Efectivas a Sueldos y Salarios</t>
  </si>
  <si>
    <t>Caja de compensación familiar</t>
  </si>
  <si>
    <t>Cotización a la Seguridad Social en Salud</t>
  </si>
  <si>
    <t>Cotización a Riesgos Laborales - ARL</t>
  </si>
  <si>
    <t>Cotización a Pensión</t>
  </si>
  <si>
    <t>Aportes sobre la Nómina</t>
  </si>
  <si>
    <t>Instituto Colombiano de Bienestar Familiar</t>
  </si>
  <si>
    <t>Servicio Nacional de Aprendizaje</t>
  </si>
  <si>
    <t>Prestaciones Sociales</t>
  </si>
  <si>
    <t>Vacaciones</t>
  </si>
  <si>
    <t>Cesantías</t>
  </si>
  <si>
    <t>Intereses Cesantias</t>
  </si>
  <si>
    <t>Prima de servicios</t>
  </si>
  <si>
    <t>Gastos de Personal Diversos</t>
  </si>
  <si>
    <t>Personal de apoyo a los procesos no vinculado</t>
  </si>
  <si>
    <t>Contratos de personal temporal</t>
  </si>
  <si>
    <t>Capacitación, bienestar social y estímulos</t>
  </si>
  <si>
    <t>Capacitación y selección</t>
  </si>
  <si>
    <t>Servicios Bienestar e Integracion</t>
  </si>
  <si>
    <t>Otros Gastos al Personal</t>
  </si>
  <si>
    <t>Dotación y suministro a trabajadores</t>
  </si>
  <si>
    <t>Viáticos</t>
  </si>
  <si>
    <t>Auxilio de Rodamiento y Comunicaciones</t>
  </si>
  <si>
    <t>Gastos Generales</t>
  </si>
  <si>
    <t>Adquisición de Bienes Operativos</t>
  </si>
  <si>
    <t>Promoción de la Salud Laboral, Prevención y plan de emerencias</t>
  </si>
  <si>
    <t>Seguridad Industrial</t>
  </si>
  <si>
    <t xml:space="preserve">Gestión Logística de Sedes </t>
  </si>
  <si>
    <t>Adecuaciones Locativas</t>
  </si>
  <si>
    <t>Mantenimiento y Reparaciones</t>
  </si>
  <si>
    <t>Gestión Logística de Compras</t>
  </si>
  <si>
    <t>Útiles y Papelería</t>
  </si>
  <si>
    <t>Elementos de Oficina de menor cuantía</t>
  </si>
  <si>
    <t>Elementos de Aseo, Cafetería y Alimentación</t>
  </si>
  <si>
    <t>Equipos de Computo y Comunicación de menor cuantía</t>
  </si>
  <si>
    <t>Fotocopias e impresiones</t>
  </si>
  <si>
    <t>Imprevistos</t>
  </si>
  <si>
    <t>Adquisición de Bienes Operativos no presupuestados (imprevistos)</t>
  </si>
  <si>
    <t>Adquisición de Servicios</t>
  </si>
  <si>
    <t>Servicios Locativos</t>
  </si>
  <si>
    <t>Arrendamiento operativo</t>
  </si>
  <si>
    <t>Arrendamiento de Muebles, Enseres y Equipos de Oficina</t>
  </si>
  <si>
    <t>Vigilancia y seguridad</t>
  </si>
  <si>
    <t>Servicios de aseo, cafetería y alimentación</t>
  </si>
  <si>
    <t>Servicios Públicos</t>
  </si>
  <si>
    <t>Servicios públicos Energia Electrica</t>
  </si>
  <si>
    <t>Servicios públicos Acueducto</t>
  </si>
  <si>
    <t>Servicios públicos Alcantarillado</t>
  </si>
  <si>
    <t>Servicios públicos Tasa de Aseo</t>
  </si>
  <si>
    <t>Servicios públicos Telefonia Fija</t>
  </si>
  <si>
    <t>Servicios públicos Servicio Internet</t>
  </si>
  <si>
    <t>Servicios públicos Telefonia Movil</t>
  </si>
  <si>
    <t>Servicios públicos Telecomunicaciones de Datos</t>
  </si>
  <si>
    <t>Otros Servicios Administrativos y Tecnológicos</t>
  </si>
  <si>
    <t>Gestión Documental</t>
  </si>
  <si>
    <t>Transportes, fletes y acarreos</t>
  </si>
  <si>
    <t>Arrendamiento de Equipo de Cómputo y Comunicaciones</t>
  </si>
  <si>
    <t>Software como Servicio y Software bajo Licencia</t>
  </si>
  <si>
    <t>Mesa de ayuda y soporte técnico Nivel 1</t>
  </si>
  <si>
    <t>Servicios Profesionales y Especializados</t>
  </si>
  <si>
    <t>Servicio de Administración Régimen Contributivo</t>
  </si>
  <si>
    <t xml:space="preserve">Call Center IVR Centro Regulador y Atención al Usuario </t>
  </si>
  <si>
    <t>Soporte y Desarrollo Aplicativos Transaccionales</t>
  </si>
  <si>
    <t>Servicios Informáticos (Pág Web, Medios Magnéticos, entre otros)</t>
  </si>
  <si>
    <t>Comisiones, Honorarios y Servicios</t>
  </si>
  <si>
    <t>Asesorías Técnica</t>
  </si>
  <si>
    <t>Consultorías</t>
  </si>
  <si>
    <t>Asesoría Jurídica</t>
  </si>
  <si>
    <t>Interventorías, Auditorías y Evaluaciones</t>
  </si>
  <si>
    <t>Contraloría Especial SúperSalud</t>
  </si>
  <si>
    <t>Otras interventorías, auditorías y evaluaciones</t>
  </si>
  <si>
    <t>Servicios de Comunicación, Promoción y Posicionamiento</t>
  </si>
  <si>
    <t>Publicidad y propaganda</t>
  </si>
  <si>
    <t>Impresos, publicaciones, suscripciones y afiliaciones</t>
  </si>
  <si>
    <t>Comunicaciones (operador logístico)</t>
  </si>
  <si>
    <t>Servicios Prevención y Mitigación de Riesgos</t>
  </si>
  <si>
    <t>Área Protegida</t>
  </si>
  <si>
    <t>Seguros (Multiriesgo y RC Directivos)</t>
  </si>
  <si>
    <t>Gastos Legales</t>
  </si>
  <si>
    <t>Gastos Legales, Costas y Agencias Procesales</t>
  </si>
  <si>
    <t>Impuestos, Contribuciones y Tasas</t>
  </si>
  <si>
    <t>Impuestos Telefonia Celular y 4*1000</t>
  </si>
  <si>
    <t>Tasa Contibución Supersalud</t>
  </si>
  <si>
    <t>Sanciones Supersalud</t>
  </si>
  <si>
    <t>Provisiones, Depreciaciones y Amortizaciones</t>
  </si>
  <si>
    <t>Depreciaciones y Amortizaciones</t>
  </si>
  <si>
    <t>Provisión Gastos Administrativos</t>
  </si>
  <si>
    <t>Deterioro de Cartera</t>
  </si>
  <si>
    <t xml:space="preserve">Gastos Imprevistos - Provision Litigios </t>
  </si>
  <si>
    <t>Gastos Financieros</t>
  </si>
  <si>
    <t>Intereses de Mora Adtvos y FOSYGA</t>
  </si>
  <si>
    <t>Gastos y Comisiones Bancarias</t>
  </si>
  <si>
    <t>Int Compra Cartera y Credito IDEA</t>
  </si>
  <si>
    <t>Inversiones y proyectos 2019</t>
  </si>
  <si>
    <t>Desarrollo e implementación de Inteligencia de Negocios</t>
  </si>
  <si>
    <t>Diseño de Planes de Contingencia</t>
  </si>
  <si>
    <t>Seguridad de la Información</t>
  </si>
  <si>
    <t>Migración e implementación de Plataforma de Servicios Informáticos</t>
  </si>
  <si>
    <t>Actualización, Desarrollo e implementación de nuevos módulos ERP</t>
  </si>
  <si>
    <t>Facturación Electrónica</t>
  </si>
  <si>
    <t>GASTOS DEL ASEGURAMIENTO EN SALUD</t>
  </si>
  <si>
    <t>Gasto en Salud</t>
  </si>
  <si>
    <t>Costo Total de Atención</t>
  </si>
  <si>
    <t>Capitación</t>
  </si>
  <si>
    <t>Costo RC Red Cap.</t>
  </si>
  <si>
    <t>Costo RS Red Capitada</t>
  </si>
  <si>
    <t>PGP RS Y RC</t>
  </si>
  <si>
    <t xml:space="preserve">Costo RC y RS PGP </t>
  </si>
  <si>
    <t>Evento Primer Nivel</t>
  </si>
  <si>
    <t>Costo RC y RS Consulta Medica General</t>
  </si>
  <si>
    <t>Costo RC y RS Urgencias</t>
  </si>
  <si>
    <t>Costo RS y RC Hospitalizacion Nivel 1</t>
  </si>
  <si>
    <t>Costo RS y RC Quirofano y Sala de Parto N</t>
  </si>
  <si>
    <t>Costo RS y RC Laboratorio Clinico</t>
  </si>
  <si>
    <t>Costo RS y RC Imagenologia</t>
  </si>
  <si>
    <t>Costo RS y RC Salud Oral y Urgencias</t>
  </si>
  <si>
    <t>Costo RS y RC Optometria Lentes y Montura</t>
  </si>
  <si>
    <t>Costo RS y RC Prevencion y Proteccion Sal</t>
  </si>
  <si>
    <t>Costo RS y RC Proteccion Especifica en Sa</t>
  </si>
  <si>
    <t>Costo RS y RC Remision Pacientes</t>
  </si>
  <si>
    <t>Medicamentos Ambulatorios</t>
  </si>
  <si>
    <t>Costo RC Medicamentos Ambulatorios</t>
  </si>
  <si>
    <t>Costo RS Medicamentos Ambulatorios</t>
  </si>
  <si>
    <t>Evento Segundo Nivel</t>
  </si>
  <si>
    <t>Costo RS y RC Consulta Medica Especializa</t>
  </si>
  <si>
    <t>Costo RS y RC Hospitalizacion N 2y3</t>
  </si>
  <si>
    <t>Costo RS y RC Procedimiento Cirugia Gener</t>
  </si>
  <si>
    <t>Costo RS y RC Procedimientos Ortopedia Am</t>
  </si>
  <si>
    <t>Costo RS y RC Imagenologia Electiva</t>
  </si>
  <si>
    <t>Costo RS y RC Laboratorio Electivo N 2y3</t>
  </si>
  <si>
    <t>Costo RS y RC Actividades Med Fisica Reha</t>
  </si>
  <si>
    <t>Costo RS y RC Actividades Oftalmologicas</t>
  </si>
  <si>
    <t>Evento Tercer Nivel</t>
  </si>
  <si>
    <t>Alto Costo</t>
  </si>
  <si>
    <t>Costo RS y RC Prediagnosticos Especiales</t>
  </si>
  <si>
    <t>Costo RS y RC Enfermedades y Medicamentos</t>
  </si>
  <si>
    <t>Costo EPS-s Recobros Red Capitada</t>
  </si>
  <si>
    <t>Costo RS y RC Recobros Red Capitada</t>
  </si>
  <si>
    <t>Costo RC - Licencias Maternidad y Pater</t>
  </si>
  <si>
    <t>Costo No Coberturas en Salud</t>
  </si>
  <si>
    <t>Costo RC y RS Recobros ADRESS</t>
  </si>
  <si>
    <t>Costo RC y RS Recobros SSSA</t>
  </si>
  <si>
    <t>Recobros PGP</t>
  </si>
  <si>
    <t>Costo RC Recobros PGP</t>
  </si>
  <si>
    <t>Costo  EPS-s Recobros PGP</t>
  </si>
  <si>
    <t>Póliza Reaseguro Alto Costo</t>
  </si>
  <si>
    <t>Costo EPS Reaseg AC</t>
  </si>
  <si>
    <t>Reservas Técnicas</t>
  </si>
  <si>
    <t>Reservas</t>
  </si>
  <si>
    <t>Costo EPS-s Reaseguros Enfermedades Alt</t>
  </si>
  <si>
    <t>Reserv Tecn ObligPendientes Conocidas R</t>
  </si>
  <si>
    <t>Reserv Tecn ObligPendientesNoConocidasR</t>
  </si>
  <si>
    <t>ReservaTécnicaIncapacidadesporEnfermeda</t>
  </si>
  <si>
    <t>Incapacidades Movilidad Contributivo</t>
  </si>
  <si>
    <t>Provisiones y Otros</t>
  </si>
  <si>
    <t>Provisión Facturación no Radicada</t>
  </si>
  <si>
    <t xml:space="preserve">Provisión anticipos </t>
  </si>
  <si>
    <t>Provisión conciliaciones judiciales</t>
  </si>
  <si>
    <t>Costo Servicio Recaudo Contributivo</t>
  </si>
  <si>
    <t>RESULTADO APROBADO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</si>
</sst>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2"/>
      <name val="Arial"/>
      <family val="2"/>
    </font>
    <font>
      <sz val="12"/>
      <color theme="1"/>
      <name val="Arial"/>
      <family val="2"/>
    </font>
    <font>
      <b/>
      <sz val="12"/>
      <color theme="1" tint="0.1499984740745262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8" xfId="0" applyNumberFormat="1" applyFont="1" applyFill="1" applyBorder="1" applyAlignment="1">
      <alignment horizontal="right" vertical="center"/>
    </xf>
    <xf numFmtId="0" fontId="5" fillId="4" borderId="10" xfId="0" applyFont="1" applyFill="1" applyBorder="1" applyAlignment="1">
      <alignment vertical="center"/>
    </xf>
    <xf numFmtId="164" fontId="5" fillId="4" borderId="11" xfId="2" applyNumberFormat="1" applyFont="1" applyFill="1" applyBorder="1" applyAlignment="1">
      <alignment vertical="center"/>
    </xf>
    <xf numFmtId="164" fontId="5" fillId="4" borderId="10" xfId="2" applyNumberFormat="1" applyFont="1" applyFill="1" applyBorder="1" applyAlignment="1">
      <alignment vertical="center"/>
    </xf>
    <xf numFmtId="0" fontId="6" fillId="0" borderId="10" xfId="0" applyFont="1" applyBorder="1" applyAlignment="1"/>
    <xf numFmtId="164" fontId="6" fillId="0" borderId="11" xfId="2" applyNumberFormat="1" applyFont="1" applyBorder="1" applyAlignment="1"/>
    <xf numFmtId="164" fontId="6" fillId="0" borderId="10" xfId="2" applyNumberFormat="1" applyFont="1" applyBorder="1"/>
    <xf numFmtId="164" fontId="6" fillId="0" borderId="10" xfId="2" applyNumberFormat="1" applyFont="1" applyBorder="1" applyAlignment="1"/>
    <xf numFmtId="0" fontId="6" fillId="0" borderId="10" xfId="0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2" borderId="10" xfId="2" applyNumberFormat="1" applyFont="1" applyFill="1" applyBorder="1" applyAlignment="1">
      <alignment vertical="center"/>
    </xf>
    <xf numFmtId="0" fontId="7" fillId="5" borderId="10" xfId="0" applyFont="1" applyFill="1" applyBorder="1" applyAlignment="1"/>
    <xf numFmtId="164" fontId="7" fillId="5" borderId="11" xfId="2" applyNumberFormat="1" applyFont="1" applyFill="1" applyBorder="1" applyAlignment="1"/>
    <xf numFmtId="164" fontId="7" fillId="5" borderId="10" xfId="2" applyNumberFormat="1" applyFont="1" applyFill="1" applyBorder="1" applyAlignment="1"/>
    <xf numFmtId="0" fontId="2" fillId="6" borderId="10" xfId="0" applyFont="1" applyFill="1" applyBorder="1" applyAlignment="1"/>
    <xf numFmtId="164" fontId="2" fillId="6" borderId="11" xfId="2" applyNumberFormat="1" applyFont="1" applyFill="1" applyBorder="1" applyAlignment="1"/>
    <xf numFmtId="164" fontId="2" fillId="6" borderId="10" xfId="2" applyNumberFormat="1" applyFont="1" applyFill="1" applyBorder="1" applyAlignment="1"/>
    <xf numFmtId="0" fontId="6" fillId="2" borderId="10" xfId="0" applyFont="1" applyFill="1" applyBorder="1" applyAlignment="1"/>
    <xf numFmtId="164" fontId="6" fillId="2" borderId="11" xfId="2" applyNumberFormat="1" applyFont="1" applyFill="1" applyBorder="1" applyAlignment="1"/>
    <xf numFmtId="164" fontId="8" fillId="2" borderId="10" xfId="2" applyNumberFormat="1" applyFont="1" applyFill="1" applyBorder="1" applyAlignment="1">
      <alignment horizontal="right"/>
    </xf>
    <xf numFmtId="164" fontId="8" fillId="0" borderId="10" xfId="2" applyNumberFormat="1" applyFont="1" applyBorder="1" applyAlignment="1">
      <alignment horizontal="right"/>
    </xf>
    <xf numFmtId="164" fontId="8" fillId="0" borderId="10" xfId="2" applyNumberFormat="1" applyFont="1" applyFill="1" applyBorder="1" applyAlignment="1">
      <alignment horizontal="right"/>
    </xf>
    <xf numFmtId="0" fontId="8" fillId="2" borderId="10" xfId="0" applyFont="1" applyFill="1" applyBorder="1" applyAlignment="1"/>
    <xf numFmtId="0" fontId="8" fillId="0" borderId="10" xfId="0" applyFont="1" applyFill="1" applyBorder="1" applyAlignment="1"/>
    <xf numFmtId="164" fontId="2" fillId="0" borderId="10" xfId="2" applyNumberFormat="1" applyFont="1" applyBorder="1" applyAlignment="1">
      <alignment horizontal="right"/>
    </xf>
    <xf numFmtId="164" fontId="8" fillId="2" borderId="10" xfId="2" applyNumberFormat="1" applyFont="1" applyFill="1" applyBorder="1" applyAlignment="1"/>
    <xf numFmtId="164" fontId="6" fillId="0" borderId="11" xfId="2" applyNumberFormat="1" applyFont="1" applyFill="1" applyBorder="1" applyAlignment="1"/>
    <xf numFmtId="164" fontId="6" fillId="7" borderId="11" xfId="2" applyNumberFormat="1" applyFont="1" applyFill="1" applyBorder="1" applyAlignment="1"/>
    <xf numFmtId="0" fontId="6" fillId="0" borderId="10" xfId="0" applyFont="1" applyFill="1" applyBorder="1" applyAlignment="1"/>
    <xf numFmtId="0" fontId="9" fillId="8" borderId="12" xfId="0" applyFont="1" applyFill="1" applyBorder="1"/>
    <xf numFmtId="164" fontId="4" fillId="8" borderId="10" xfId="2" applyNumberFormat="1" applyFont="1" applyFill="1" applyBorder="1"/>
    <xf numFmtId="0" fontId="2" fillId="9" borderId="10" xfId="0" applyFont="1" applyFill="1" applyBorder="1"/>
    <xf numFmtId="164" fontId="4" fillId="9" borderId="10" xfId="2" applyNumberFormat="1" applyFont="1" applyFill="1" applyBorder="1"/>
    <xf numFmtId="41" fontId="2" fillId="10" borderId="10" xfId="1" applyFont="1" applyFill="1" applyBorder="1" applyAlignment="1">
      <alignment vertical="center"/>
    </xf>
    <xf numFmtId="164" fontId="4" fillId="10" borderId="10" xfId="2" applyNumberFormat="1" applyFont="1" applyFill="1" applyBorder="1" applyAlignment="1">
      <alignment vertical="center"/>
    </xf>
    <xf numFmtId="164" fontId="4" fillId="10" borderId="10" xfId="2" applyNumberFormat="1" applyFont="1" applyFill="1" applyBorder="1"/>
    <xf numFmtId="0" fontId="4" fillId="11" borderId="10" xfId="0" applyFont="1" applyFill="1" applyBorder="1" applyAlignment="1">
      <alignment vertical="center"/>
    </xf>
    <xf numFmtId="164" fontId="4" fillId="11" borderId="10" xfId="2" applyNumberFormat="1" applyFont="1" applyFill="1" applyBorder="1" applyAlignment="1">
      <alignment vertical="center"/>
    </xf>
    <xf numFmtId="0" fontId="6" fillId="2" borderId="10" xfId="0" applyFont="1" applyFill="1" applyBorder="1"/>
    <xf numFmtId="0" fontId="2" fillId="11" borderId="10" xfId="0" applyFont="1" applyFill="1" applyBorder="1" applyAlignment="1">
      <alignment vertical="center"/>
    </xf>
    <xf numFmtId="0" fontId="6" fillId="0" borderId="10" xfId="0" applyFont="1" applyFill="1" applyBorder="1"/>
    <xf numFmtId="0" fontId="6" fillId="0" borderId="10" xfId="0" applyFont="1" applyBorder="1"/>
    <xf numFmtId="164" fontId="4" fillId="11" borderId="10" xfId="2" applyNumberFormat="1" applyFont="1" applyFill="1" applyBorder="1"/>
    <xf numFmtId="0" fontId="8" fillId="0" borderId="10" xfId="0" applyFont="1" applyFill="1" applyBorder="1"/>
    <xf numFmtId="3" fontId="2" fillId="11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4" fillId="0" borderId="10" xfId="2" applyNumberFormat="1" applyFont="1" applyBorder="1" applyAlignment="1">
      <alignment vertical="center"/>
    </xf>
    <xf numFmtId="164" fontId="4" fillId="0" borderId="10" xfId="2" applyNumberFormat="1" applyFont="1" applyBorder="1"/>
    <xf numFmtId="0" fontId="8" fillId="0" borderId="10" xfId="0" applyFont="1" applyBorder="1"/>
    <xf numFmtId="164" fontId="8" fillId="2" borderId="10" xfId="2" applyNumberFormat="1" applyFont="1" applyFill="1" applyBorder="1" applyAlignment="1">
      <alignment vertical="center"/>
    </xf>
    <xf numFmtId="0" fontId="2" fillId="12" borderId="10" xfId="0" applyFont="1" applyFill="1" applyBorder="1" applyAlignment="1">
      <alignment horizontal="left"/>
    </xf>
    <xf numFmtId="164" fontId="2" fillId="12" borderId="10" xfId="2" applyNumberFormat="1" applyFont="1" applyFill="1" applyBorder="1" applyAlignment="1">
      <alignment horizontal="right"/>
    </xf>
    <xf numFmtId="164" fontId="4" fillId="12" borderId="10" xfId="2" applyNumberFormat="1" applyFont="1" applyFill="1" applyBorder="1"/>
    <xf numFmtId="3" fontId="2" fillId="9" borderId="10" xfId="0" applyNumberFormat="1" applyFont="1" applyFill="1" applyBorder="1"/>
    <xf numFmtId="0" fontId="0" fillId="2" borderId="0" xfId="0" applyFill="1"/>
    <xf numFmtId="0" fontId="2" fillId="14" borderId="10" xfId="0" applyFont="1" applyFill="1" applyBorder="1" applyAlignment="1">
      <alignment vertical="center"/>
    </xf>
    <xf numFmtId="164" fontId="2" fillId="14" borderId="10" xfId="2" applyNumberFormat="1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164" fontId="4" fillId="8" borderId="0" xfId="2" applyNumberFormat="1" applyFont="1" applyFill="1" applyBorder="1"/>
    <xf numFmtId="0" fontId="2" fillId="7" borderId="9" xfId="0" applyFont="1" applyFill="1" applyBorder="1" applyAlignment="1">
      <alignment vertical="center"/>
    </xf>
    <xf numFmtId="164" fontId="4" fillId="7" borderId="6" xfId="2" applyNumberFormat="1" applyFont="1" applyFill="1" applyBorder="1" applyAlignment="1">
      <alignment vertical="center"/>
    </xf>
    <xf numFmtId="164" fontId="4" fillId="7" borderId="10" xfId="2" applyNumberFormat="1" applyFont="1" applyFill="1" applyBorder="1" applyAlignment="1">
      <alignment vertical="center"/>
    </xf>
    <xf numFmtId="0" fontId="2" fillId="13" borderId="9" xfId="0" applyFont="1" applyFill="1" applyBorder="1" applyAlignment="1">
      <alignment vertical="center"/>
    </xf>
    <xf numFmtId="164" fontId="4" fillId="13" borderId="6" xfId="2" applyNumberFormat="1" applyFont="1" applyFill="1" applyBorder="1" applyAlignment="1">
      <alignment vertical="center"/>
    </xf>
    <xf numFmtId="164" fontId="4" fillId="13" borderId="10" xfId="2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1" fontId="0" fillId="2" borderId="0" xfId="1" applyFont="1" applyFill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8080"/>
      <color rgb="FF62F5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05F1-0B01-4A16-A2C0-0AEB4DF56A97}">
  <dimension ref="A1:BL203"/>
  <sheetViews>
    <sheetView tabSelected="1" topLeftCell="A190" workbookViewId="0">
      <selection activeCell="B203" sqref="B203"/>
    </sheetView>
  </sheetViews>
  <sheetFormatPr baseColWidth="10" defaultRowHeight="15" x14ac:dyDescent="0.25"/>
  <cols>
    <col min="1" max="1" width="52.85546875" customWidth="1"/>
    <col min="2" max="2" width="25.7109375" customWidth="1"/>
    <col min="3" max="3" width="24" customWidth="1"/>
    <col min="4" max="4" width="25.28515625" style="79" customWidth="1"/>
    <col min="5" max="64" width="11.42578125" style="57"/>
  </cols>
  <sheetData>
    <row r="1" spans="1:3" ht="15.75" x14ac:dyDescent="0.25">
      <c r="A1" s="70" t="s">
        <v>0</v>
      </c>
      <c r="B1" s="71"/>
      <c r="C1" s="72"/>
    </row>
    <row r="2" spans="1:3" ht="15.75" x14ac:dyDescent="0.25">
      <c r="A2" s="73" t="s">
        <v>1</v>
      </c>
      <c r="B2" s="74"/>
      <c r="C2" s="75"/>
    </row>
    <row r="3" spans="1:3" ht="15.75" x14ac:dyDescent="0.25">
      <c r="A3" s="76" t="s">
        <v>2</v>
      </c>
      <c r="B3" s="77"/>
      <c r="C3" s="78"/>
    </row>
    <row r="4" spans="1:3" ht="15.75" x14ac:dyDescent="0.25">
      <c r="A4" s="1"/>
      <c r="B4" s="2"/>
      <c r="C4" s="3"/>
    </row>
    <row r="5" spans="1:3" ht="31.5" x14ac:dyDescent="0.25">
      <c r="A5" s="60" t="s">
        <v>3</v>
      </c>
      <c r="B5" s="61" t="s">
        <v>4</v>
      </c>
      <c r="C5" s="62" t="s">
        <v>5</v>
      </c>
    </row>
    <row r="6" spans="1:3" ht="30.75" customHeight="1" x14ac:dyDescent="0.25">
      <c r="A6" s="64" t="s">
        <v>6</v>
      </c>
      <c r="B6" s="65">
        <f>B7+B15+B17</f>
        <v>1756491079119.9956</v>
      </c>
      <c r="C6" s="66">
        <f>C7+C15+C17</f>
        <v>146374256593.33295</v>
      </c>
    </row>
    <row r="7" spans="1:3" ht="15.75" x14ac:dyDescent="0.25">
      <c r="A7" s="4" t="s">
        <v>7</v>
      </c>
      <c r="B7" s="5">
        <f>B8+B9+B10+B11+B12+B13+B14</f>
        <v>1679695079119.9956</v>
      </c>
      <c r="C7" s="6">
        <f>C8+C9+C10+C11+C12+C13+C14</f>
        <v>139974589926.66629</v>
      </c>
    </row>
    <row r="8" spans="1:3" ht="15.75" x14ac:dyDescent="0.25">
      <c r="A8" s="7" t="s">
        <v>8</v>
      </c>
      <c r="B8" s="8">
        <v>1565826494040</v>
      </c>
      <c r="C8" s="9">
        <f t="shared" ref="C8:C14" si="0">B8/12</f>
        <v>130485541170</v>
      </c>
    </row>
    <row r="9" spans="1:3" ht="15.75" x14ac:dyDescent="0.25">
      <c r="A9" s="7" t="s">
        <v>9</v>
      </c>
      <c r="B9" s="10">
        <v>89046262620</v>
      </c>
      <c r="C9" s="9">
        <f t="shared" si="0"/>
        <v>7420521885</v>
      </c>
    </row>
    <row r="10" spans="1:3" ht="15.75" x14ac:dyDescent="0.25">
      <c r="A10" s="7" t="s">
        <v>10</v>
      </c>
      <c r="B10" s="10">
        <v>4786385575.7222996</v>
      </c>
      <c r="C10" s="9">
        <f t="shared" si="0"/>
        <v>398865464.64352494</v>
      </c>
    </row>
    <row r="11" spans="1:3" ht="15.75" x14ac:dyDescent="0.25">
      <c r="A11" s="7" t="s">
        <v>11</v>
      </c>
      <c r="B11" s="10">
        <v>2924520600.2731605</v>
      </c>
      <c r="C11" s="9">
        <f t="shared" si="0"/>
        <v>243710050.02276337</v>
      </c>
    </row>
    <row r="12" spans="1:3" ht="15.75" x14ac:dyDescent="0.25">
      <c r="A12" s="7" t="s">
        <v>12</v>
      </c>
      <c r="B12" s="10">
        <v>5211416284</v>
      </c>
      <c r="C12" s="9">
        <f t="shared" si="0"/>
        <v>434284690.33333331</v>
      </c>
    </row>
    <row r="13" spans="1:3" ht="15.75" x14ac:dyDescent="0.25">
      <c r="A13" s="7" t="s">
        <v>13</v>
      </c>
      <c r="B13" s="8">
        <v>8400000000</v>
      </c>
      <c r="C13" s="9">
        <f t="shared" si="0"/>
        <v>700000000</v>
      </c>
    </row>
    <row r="14" spans="1:3" ht="15.75" x14ac:dyDescent="0.25">
      <c r="A14" s="7" t="s">
        <v>14</v>
      </c>
      <c r="B14" s="8">
        <v>3500000000</v>
      </c>
      <c r="C14" s="9">
        <f t="shared" si="0"/>
        <v>291666666.66666669</v>
      </c>
    </row>
    <row r="15" spans="1:3" ht="15.75" x14ac:dyDescent="0.25">
      <c r="A15" s="4" t="s">
        <v>15</v>
      </c>
      <c r="B15" s="5">
        <f>B16</f>
        <v>56796000000</v>
      </c>
      <c r="C15" s="6">
        <f>C16</f>
        <v>4733000000</v>
      </c>
    </row>
    <row r="16" spans="1:3" x14ac:dyDescent="0.25">
      <c r="A16" s="11" t="s">
        <v>16</v>
      </c>
      <c r="B16" s="12">
        <v>56796000000</v>
      </c>
      <c r="C16" s="13">
        <f>B16/12</f>
        <v>4733000000</v>
      </c>
    </row>
    <row r="17" spans="1:3" ht="15.75" x14ac:dyDescent="0.25">
      <c r="A17" s="4" t="s">
        <v>17</v>
      </c>
      <c r="B17" s="5">
        <f>B18</f>
        <v>20000000000</v>
      </c>
      <c r="C17" s="6">
        <f>C18</f>
        <v>1666666666.6666667</v>
      </c>
    </row>
    <row r="18" spans="1:3" ht="15.75" x14ac:dyDescent="0.25">
      <c r="A18" s="7" t="s">
        <v>18</v>
      </c>
      <c r="B18" s="8">
        <v>20000000000</v>
      </c>
      <c r="C18" s="9">
        <f>B18/12</f>
        <v>1666666666.6666667</v>
      </c>
    </row>
    <row r="19" spans="1:3" ht="24" customHeight="1" x14ac:dyDescent="0.25">
      <c r="A19" s="67" t="s">
        <v>19</v>
      </c>
      <c r="B19" s="68">
        <f>B20+B132</f>
        <v>1776134251813.9797</v>
      </c>
      <c r="C19" s="69">
        <f>C20+C132</f>
        <v>148011187651.16504</v>
      </c>
    </row>
    <row r="20" spans="1:3" ht="21" customHeight="1" x14ac:dyDescent="0.25">
      <c r="A20" s="58" t="s">
        <v>20</v>
      </c>
      <c r="B20" s="59">
        <f>B21+B55+B116+B121+B125</f>
        <v>95790205806.566162</v>
      </c>
      <c r="C20" s="59">
        <f>C21+C55+C116+C121+C125</f>
        <v>7982517150.5471802</v>
      </c>
    </row>
    <row r="21" spans="1:3" ht="15.75" x14ac:dyDescent="0.25">
      <c r="A21" s="4" t="s">
        <v>21</v>
      </c>
      <c r="B21" s="5">
        <f>B22+B45</f>
        <v>55768448312.514076</v>
      </c>
      <c r="C21" s="6">
        <f>C22+C45</f>
        <v>4647370692.709507</v>
      </c>
    </row>
    <row r="22" spans="1:3" ht="15.75" x14ac:dyDescent="0.25">
      <c r="A22" s="14" t="s">
        <v>22</v>
      </c>
      <c r="B22" s="15">
        <f>B23+B28+B32+B37+B40</f>
        <v>54210191946</v>
      </c>
      <c r="C22" s="16">
        <f>C23+C28+C32+C37+C40</f>
        <v>4517515995.5</v>
      </c>
    </row>
    <row r="23" spans="1:3" ht="15.75" x14ac:dyDescent="0.25">
      <c r="A23" s="17" t="s">
        <v>23</v>
      </c>
      <c r="B23" s="18">
        <f>B24+B25+B26+B27</f>
        <v>36110307065</v>
      </c>
      <c r="C23" s="19">
        <f>C24+C25+C26+C27</f>
        <v>3009192255.416667</v>
      </c>
    </row>
    <row r="24" spans="1:3" ht="15.75" x14ac:dyDescent="0.25">
      <c r="A24" s="20" t="s">
        <v>24</v>
      </c>
      <c r="B24" s="21">
        <v>34109873467</v>
      </c>
      <c r="C24" s="22">
        <f>B24/12</f>
        <v>2842489455.5833335</v>
      </c>
    </row>
    <row r="25" spans="1:3" ht="15.75" x14ac:dyDescent="0.25">
      <c r="A25" s="20" t="s">
        <v>25</v>
      </c>
      <c r="B25" s="21">
        <v>609376239</v>
      </c>
      <c r="C25" s="22">
        <f t="shared" ref="C25:C27" si="1">B25/12</f>
        <v>50781353.25</v>
      </c>
    </row>
    <row r="26" spans="1:3" ht="15.75" x14ac:dyDescent="0.25">
      <c r="A26" s="20" t="s">
        <v>26</v>
      </c>
      <c r="B26" s="21">
        <v>751521180</v>
      </c>
      <c r="C26" s="22">
        <f t="shared" si="1"/>
        <v>62626765</v>
      </c>
    </row>
    <row r="27" spans="1:3" ht="15.75" x14ac:dyDescent="0.25">
      <c r="A27" s="20" t="s">
        <v>27</v>
      </c>
      <c r="B27" s="21">
        <v>639536179</v>
      </c>
      <c r="C27" s="22">
        <f t="shared" si="1"/>
        <v>53294681.583333336</v>
      </c>
    </row>
    <row r="28" spans="1:3" ht="15.75" x14ac:dyDescent="0.25">
      <c r="A28" s="17" t="s">
        <v>28</v>
      </c>
      <c r="B28" s="18">
        <f>B29+B30+B31</f>
        <v>279392339</v>
      </c>
      <c r="C28" s="19">
        <f>C29+C30+C31</f>
        <v>23282694.916666664</v>
      </c>
    </row>
    <row r="29" spans="1:3" ht="15.75" x14ac:dyDescent="0.25">
      <c r="A29" s="7" t="s">
        <v>12</v>
      </c>
      <c r="B29" s="21">
        <v>135308889</v>
      </c>
      <c r="C29" s="23">
        <f>B29/12</f>
        <v>11275740.75</v>
      </c>
    </row>
    <row r="30" spans="1:3" ht="15.75" x14ac:dyDescent="0.25">
      <c r="A30" s="20" t="s">
        <v>29</v>
      </c>
      <c r="B30" s="21">
        <v>85023052</v>
      </c>
      <c r="C30" s="23">
        <f t="shared" ref="C30:C31" si="2">B30/12</f>
        <v>7085254.333333333</v>
      </c>
    </row>
    <row r="31" spans="1:3" ht="15.75" x14ac:dyDescent="0.25">
      <c r="A31" s="7" t="s">
        <v>30</v>
      </c>
      <c r="B31" s="21">
        <v>59060398</v>
      </c>
      <c r="C31" s="23">
        <f t="shared" si="2"/>
        <v>4921699.833333333</v>
      </c>
    </row>
    <row r="32" spans="1:3" ht="15.75" x14ac:dyDescent="0.25">
      <c r="A32" s="17" t="s">
        <v>31</v>
      </c>
      <c r="B32" s="18">
        <f>B33+B34+B35+B36</f>
        <v>8824979501</v>
      </c>
      <c r="C32" s="19">
        <f>C33+C34+C35+C36</f>
        <v>735414958.41666663</v>
      </c>
    </row>
    <row r="33" spans="1:3" ht="15.75" x14ac:dyDescent="0.25">
      <c r="A33" s="7" t="s">
        <v>32</v>
      </c>
      <c r="B33" s="21">
        <v>1400535337</v>
      </c>
      <c r="C33" s="23">
        <f>B33/12</f>
        <v>116711278.08333333</v>
      </c>
    </row>
    <row r="34" spans="1:3" ht="15.75" x14ac:dyDescent="0.25">
      <c r="A34" s="20" t="s">
        <v>33</v>
      </c>
      <c r="B34" s="21">
        <v>2887038374</v>
      </c>
      <c r="C34" s="23">
        <f t="shared" ref="C34:C36" si="3">B34/12</f>
        <v>240586531.16666666</v>
      </c>
    </row>
    <row r="35" spans="1:3" ht="15.75" x14ac:dyDescent="0.25">
      <c r="A35" s="20" t="s">
        <v>34</v>
      </c>
      <c r="B35" s="21">
        <v>467304931</v>
      </c>
      <c r="C35" s="23">
        <f t="shared" si="3"/>
        <v>38942077.583333336</v>
      </c>
    </row>
    <row r="36" spans="1:3" ht="15.75" x14ac:dyDescent="0.25">
      <c r="A36" s="20" t="s">
        <v>35</v>
      </c>
      <c r="B36" s="21">
        <v>4070100859</v>
      </c>
      <c r="C36" s="23">
        <f t="shared" si="3"/>
        <v>339175071.58333331</v>
      </c>
    </row>
    <row r="37" spans="1:3" ht="15.75" x14ac:dyDescent="0.25">
      <c r="A37" s="17" t="s">
        <v>36</v>
      </c>
      <c r="B37" s="18">
        <f>B38+B39</f>
        <v>1740824352</v>
      </c>
      <c r="C37" s="19">
        <f>C38+C39</f>
        <v>145068696</v>
      </c>
    </row>
    <row r="38" spans="1:3" ht="15.75" x14ac:dyDescent="0.25">
      <c r="A38" s="7" t="s">
        <v>37</v>
      </c>
      <c r="B38" s="21">
        <v>1044252216</v>
      </c>
      <c r="C38" s="22">
        <f>B38/12</f>
        <v>87021018</v>
      </c>
    </row>
    <row r="39" spans="1:3" ht="15.75" x14ac:dyDescent="0.25">
      <c r="A39" s="20" t="s">
        <v>38</v>
      </c>
      <c r="B39" s="21">
        <v>696572136</v>
      </c>
      <c r="C39" s="22">
        <f>B39/12</f>
        <v>58047678</v>
      </c>
    </row>
    <row r="40" spans="1:3" ht="15.75" x14ac:dyDescent="0.25">
      <c r="A40" s="17" t="s">
        <v>39</v>
      </c>
      <c r="B40" s="18">
        <f>B41+B42+B43+B44</f>
        <v>7254688689</v>
      </c>
      <c r="C40" s="19">
        <f>C41+C42+C43+C44</f>
        <v>604557390.75</v>
      </c>
    </row>
    <row r="41" spans="1:3" ht="15.75" x14ac:dyDescent="0.25">
      <c r="A41" s="7" t="s">
        <v>40</v>
      </c>
      <c r="B41" s="21">
        <v>1417077299</v>
      </c>
      <c r="C41" s="23">
        <f>B41/12</f>
        <v>118089774.91666667</v>
      </c>
    </row>
    <row r="42" spans="1:3" ht="15.75" x14ac:dyDescent="0.25">
      <c r="A42" s="20" t="s">
        <v>41</v>
      </c>
      <c r="B42" s="21">
        <v>2754266221</v>
      </c>
      <c r="C42" s="23">
        <f t="shared" ref="C42:C44" si="4">B42/12</f>
        <v>229522185.08333334</v>
      </c>
    </row>
    <row r="43" spans="1:3" ht="15.75" x14ac:dyDescent="0.25">
      <c r="A43" s="20" t="s">
        <v>42</v>
      </c>
      <c r="B43" s="21">
        <v>330311976</v>
      </c>
      <c r="C43" s="23">
        <f t="shared" si="4"/>
        <v>27525998</v>
      </c>
    </row>
    <row r="44" spans="1:3" ht="15.75" x14ac:dyDescent="0.25">
      <c r="A44" s="20" t="s">
        <v>43</v>
      </c>
      <c r="B44" s="21">
        <v>2753033193</v>
      </c>
      <c r="C44" s="23">
        <f t="shared" si="4"/>
        <v>229419432.75</v>
      </c>
    </row>
    <row r="45" spans="1:3" ht="15.75" x14ac:dyDescent="0.25">
      <c r="A45" s="14" t="s">
        <v>44</v>
      </c>
      <c r="B45" s="15">
        <f>B46+B48+B51</f>
        <v>1558256366.5140784</v>
      </c>
      <c r="C45" s="16">
        <f>C46+C48+C51</f>
        <v>129854697.20950654</v>
      </c>
    </row>
    <row r="46" spans="1:3" ht="15.75" x14ac:dyDescent="0.25">
      <c r="A46" s="17" t="s">
        <v>45</v>
      </c>
      <c r="B46" s="18">
        <f>B47</f>
        <v>620026410</v>
      </c>
      <c r="C46" s="19">
        <f>C47</f>
        <v>51668867.5</v>
      </c>
    </row>
    <row r="47" spans="1:3" ht="15.75" x14ac:dyDescent="0.25">
      <c r="A47" s="20" t="s">
        <v>46</v>
      </c>
      <c r="B47" s="21">
        <v>620026410</v>
      </c>
      <c r="C47" s="22">
        <f>B47/12</f>
        <v>51668867.5</v>
      </c>
    </row>
    <row r="48" spans="1:3" ht="15.75" x14ac:dyDescent="0.25">
      <c r="A48" s="17" t="s">
        <v>47</v>
      </c>
      <c r="B48" s="18">
        <f>B49+B50</f>
        <v>135093373.9182663</v>
      </c>
      <c r="C48" s="19">
        <f>C49+C50</f>
        <v>11257781.159855526</v>
      </c>
    </row>
    <row r="49" spans="1:3" ht="15.75" x14ac:dyDescent="0.25">
      <c r="A49" s="20" t="s">
        <v>48</v>
      </c>
      <c r="B49" s="21">
        <v>56921365.41499985</v>
      </c>
      <c r="C49" s="22">
        <f>B49/12</f>
        <v>4743447.1179166539</v>
      </c>
    </row>
    <row r="50" spans="1:3" ht="15.75" x14ac:dyDescent="0.25">
      <c r="A50" s="25" t="s">
        <v>49</v>
      </c>
      <c r="B50" s="21">
        <v>78172008.503266454</v>
      </c>
      <c r="C50" s="22">
        <f>B50/12</f>
        <v>6514334.0419388711</v>
      </c>
    </row>
    <row r="51" spans="1:3" ht="15.75" x14ac:dyDescent="0.25">
      <c r="A51" s="17" t="s">
        <v>50</v>
      </c>
      <c r="B51" s="18">
        <f>B52+B53+B54</f>
        <v>803136582.59581208</v>
      </c>
      <c r="C51" s="19">
        <f>C52+C53+C54</f>
        <v>66928048.549651004</v>
      </c>
    </row>
    <row r="52" spans="1:3" ht="15.75" x14ac:dyDescent="0.25">
      <c r="A52" s="20" t="s">
        <v>51</v>
      </c>
      <c r="B52" s="21">
        <v>339152114.77546549</v>
      </c>
      <c r="C52" s="22">
        <f>B52/12</f>
        <v>28262676.231288791</v>
      </c>
    </row>
    <row r="53" spans="1:3" ht="15.75" x14ac:dyDescent="0.25">
      <c r="A53" s="20" t="s">
        <v>52</v>
      </c>
      <c r="B53" s="21">
        <v>286389807.72554702</v>
      </c>
      <c r="C53" s="22">
        <f>B53/12</f>
        <v>23865817.310462251</v>
      </c>
    </row>
    <row r="54" spans="1:3" ht="15.75" x14ac:dyDescent="0.25">
      <c r="A54" s="20" t="s">
        <v>53</v>
      </c>
      <c r="B54" s="21">
        <v>177594660.09479952</v>
      </c>
      <c r="C54" s="22">
        <f>B54/12</f>
        <v>14799555.007899961</v>
      </c>
    </row>
    <row r="55" spans="1:3" ht="15.75" x14ac:dyDescent="0.25">
      <c r="A55" s="4" t="s">
        <v>54</v>
      </c>
      <c r="B55" s="5">
        <f>B56+B70+B110+B112</f>
        <v>22491480213.338264</v>
      </c>
      <c r="C55" s="6">
        <f>C56+C70+C110+C112</f>
        <v>1874290017.778188</v>
      </c>
    </row>
    <row r="56" spans="1:3" ht="15.75" x14ac:dyDescent="0.25">
      <c r="A56" s="14" t="s">
        <v>55</v>
      </c>
      <c r="B56" s="15">
        <f>B57+B59+B62+B68</f>
        <v>995064374.42132366</v>
      </c>
      <c r="C56" s="16">
        <f>C57+C59+C62+C68</f>
        <v>82922031.201776966</v>
      </c>
    </row>
    <row r="57" spans="1:3" ht="15.75" x14ac:dyDescent="0.25">
      <c r="A57" s="17" t="s">
        <v>56</v>
      </c>
      <c r="B57" s="18">
        <f>B58</f>
        <v>144434692.14152652</v>
      </c>
      <c r="C57" s="19">
        <f>C58</f>
        <v>12036224.34512721</v>
      </c>
    </row>
    <row r="58" spans="1:3" ht="15.75" x14ac:dyDescent="0.25">
      <c r="A58" s="26" t="s">
        <v>57</v>
      </c>
      <c r="B58" s="21">
        <v>144434692.14152652</v>
      </c>
      <c r="C58" s="27">
        <f>B58/12</f>
        <v>12036224.34512721</v>
      </c>
    </row>
    <row r="59" spans="1:3" ht="15.75" x14ac:dyDescent="0.25">
      <c r="A59" s="17" t="s">
        <v>58</v>
      </c>
      <c r="B59" s="18">
        <f>B60+B61</f>
        <v>215368762.40067753</v>
      </c>
      <c r="C59" s="19">
        <f>C60+C61</f>
        <v>17947396.866723128</v>
      </c>
    </row>
    <row r="60" spans="1:3" ht="15.75" x14ac:dyDescent="0.25">
      <c r="A60" s="20" t="s">
        <v>59</v>
      </c>
      <c r="B60" s="21">
        <v>98273382.118392125</v>
      </c>
      <c r="C60" s="22">
        <f>B60/12</f>
        <v>8189448.5098660104</v>
      </c>
    </row>
    <row r="61" spans="1:3" ht="15.75" x14ac:dyDescent="0.25">
      <c r="A61" s="7" t="s">
        <v>60</v>
      </c>
      <c r="B61" s="21">
        <v>117095380.28228541</v>
      </c>
      <c r="C61" s="23">
        <f>B61/12</f>
        <v>9757948.3568571173</v>
      </c>
    </row>
    <row r="62" spans="1:3" ht="15.75" x14ac:dyDescent="0.25">
      <c r="A62" s="17" t="s">
        <v>61</v>
      </c>
      <c r="B62" s="18">
        <f>B63+B64+B65+B66+B67</f>
        <v>608657157.68428922</v>
      </c>
      <c r="C62" s="19">
        <f>C63+C64+C65+C66+C67</f>
        <v>50721429.807024106</v>
      </c>
    </row>
    <row r="63" spans="1:3" ht="15.75" x14ac:dyDescent="0.25">
      <c r="A63" s="20" t="s">
        <v>62</v>
      </c>
      <c r="B63" s="21">
        <v>190428279.84499016</v>
      </c>
      <c r="C63" s="22">
        <f>B63/12</f>
        <v>15869023.320415847</v>
      </c>
    </row>
    <row r="64" spans="1:3" ht="15.75" x14ac:dyDescent="0.25">
      <c r="A64" s="20" t="s">
        <v>63</v>
      </c>
      <c r="B64" s="21">
        <v>156515001.5601297</v>
      </c>
      <c r="C64" s="22">
        <f t="shared" ref="C64:C66" si="5">B64/12</f>
        <v>13042916.796677476</v>
      </c>
    </row>
    <row r="65" spans="1:3" ht="15.75" x14ac:dyDescent="0.25">
      <c r="A65" s="20" t="s">
        <v>64</v>
      </c>
      <c r="B65" s="21">
        <v>239933156.59726468</v>
      </c>
      <c r="C65" s="22">
        <f t="shared" si="5"/>
        <v>19994429.716438722</v>
      </c>
    </row>
    <row r="66" spans="1:3" ht="15.75" x14ac:dyDescent="0.25">
      <c r="A66" s="20" t="s">
        <v>65</v>
      </c>
      <c r="B66" s="21">
        <v>21684329.681904703</v>
      </c>
      <c r="C66" s="22">
        <f t="shared" si="5"/>
        <v>1807027.4734920587</v>
      </c>
    </row>
    <row r="67" spans="1:3" ht="15.75" x14ac:dyDescent="0.25">
      <c r="A67" s="20" t="s">
        <v>66</v>
      </c>
      <c r="B67" s="21">
        <v>96390</v>
      </c>
      <c r="C67" s="22">
        <f>B67/12</f>
        <v>8032.5</v>
      </c>
    </row>
    <row r="68" spans="1:3" ht="15.75" x14ac:dyDescent="0.25">
      <c r="A68" s="17" t="s">
        <v>67</v>
      </c>
      <c r="B68" s="18">
        <f>B69</f>
        <v>26603762.194830429</v>
      </c>
      <c r="C68" s="19">
        <f>C69</f>
        <v>2216980.1829025359</v>
      </c>
    </row>
    <row r="69" spans="1:3" ht="15.75" x14ac:dyDescent="0.25">
      <c r="A69" s="25" t="s">
        <v>68</v>
      </c>
      <c r="B69" s="21">
        <v>26603762.194830429</v>
      </c>
      <c r="C69" s="28">
        <f>B69/12</f>
        <v>2216980.1829025359</v>
      </c>
    </row>
    <row r="70" spans="1:3" ht="15.75" x14ac:dyDescent="0.25">
      <c r="A70" s="14" t="s">
        <v>69</v>
      </c>
      <c r="B70" s="15">
        <f>B71+B76+B85+B91+B96+B100+B103+B107</f>
        <v>20410306452.848965</v>
      </c>
      <c r="C70" s="16">
        <f>C71+C76+C85+C91+C96+C100+C103+C107</f>
        <v>1700858871.0707464</v>
      </c>
    </row>
    <row r="71" spans="1:3" ht="15.75" x14ac:dyDescent="0.25">
      <c r="A71" s="17" t="s">
        <v>70</v>
      </c>
      <c r="B71" s="18">
        <f>B72+B73+B74+B75</f>
        <v>3561661655.8999472</v>
      </c>
      <c r="C71" s="19">
        <f>C72+C73+C74+C75</f>
        <v>296805137.99166226</v>
      </c>
    </row>
    <row r="72" spans="1:3" ht="15.75" x14ac:dyDescent="0.25">
      <c r="A72" s="20" t="s">
        <v>71</v>
      </c>
      <c r="B72" s="21">
        <v>2760588643.1439242</v>
      </c>
      <c r="C72" s="22">
        <f>B72/12</f>
        <v>230049053.59532702</v>
      </c>
    </row>
    <row r="73" spans="1:3" ht="15.75" x14ac:dyDescent="0.25">
      <c r="A73" s="20" t="s">
        <v>72</v>
      </c>
      <c r="B73" s="21">
        <v>146534058.75602314</v>
      </c>
      <c r="C73" s="22">
        <f t="shared" ref="C73:C75" si="6">B73/12</f>
        <v>12211171.563001929</v>
      </c>
    </row>
    <row r="74" spans="1:3" ht="15.75" x14ac:dyDescent="0.25">
      <c r="A74" s="20" t="s">
        <v>73</v>
      </c>
      <c r="B74" s="21">
        <v>303975428</v>
      </c>
      <c r="C74" s="22">
        <f t="shared" si="6"/>
        <v>25331285.666666668</v>
      </c>
    </row>
    <row r="75" spans="1:3" ht="15.75" x14ac:dyDescent="0.25">
      <c r="A75" s="20" t="s">
        <v>74</v>
      </c>
      <c r="B75" s="21">
        <v>350563526</v>
      </c>
      <c r="C75" s="22">
        <f t="shared" si="6"/>
        <v>29213627.166666668</v>
      </c>
    </row>
    <row r="76" spans="1:3" ht="15.75" x14ac:dyDescent="0.25">
      <c r="A76" s="17" t="s">
        <v>75</v>
      </c>
      <c r="B76" s="18">
        <f>B77+B78+B79+B80+B81+B82+B83+B84</f>
        <v>5147137252.1191673</v>
      </c>
      <c r="C76" s="19">
        <f>C77+C78+C79+C80+C81+C82+C83+C84</f>
        <v>428928104.34326392</v>
      </c>
    </row>
    <row r="77" spans="1:3" ht="15.75" x14ac:dyDescent="0.25">
      <c r="A77" s="20" t="s">
        <v>76</v>
      </c>
      <c r="B77" s="21">
        <v>184124081</v>
      </c>
      <c r="C77" s="22">
        <f>B77/12</f>
        <v>15343673.416666666</v>
      </c>
    </row>
    <row r="78" spans="1:3" ht="15.75" x14ac:dyDescent="0.25">
      <c r="A78" s="20" t="s">
        <v>77</v>
      </c>
      <c r="B78" s="21">
        <v>34345203.836260229</v>
      </c>
      <c r="C78" s="22">
        <f t="shared" ref="C78:C84" si="7">B78/12</f>
        <v>2862100.3196883523</v>
      </c>
    </row>
    <row r="79" spans="1:3" ht="15.75" x14ac:dyDescent="0.25">
      <c r="A79" s="20" t="s">
        <v>78</v>
      </c>
      <c r="B79" s="21">
        <v>23041098.413992811</v>
      </c>
      <c r="C79" s="22">
        <f t="shared" si="7"/>
        <v>1920091.534499401</v>
      </c>
    </row>
    <row r="80" spans="1:3" ht="15.75" x14ac:dyDescent="0.25">
      <c r="A80" s="20" t="s">
        <v>79</v>
      </c>
      <c r="B80" s="21">
        <v>26982147.963990688</v>
      </c>
      <c r="C80" s="22">
        <f t="shared" si="7"/>
        <v>2248512.3303325572</v>
      </c>
    </row>
    <row r="81" spans="1:3" ht="15.75" x14ac:dyDescent="0.25">
      <c r="A81" s="20" t="s">
        <v>80</v>
      </c>
      <c r="B81" s="21">
        <v>329030162.2738409</v>
      </c>
      <c r="C81" s="22">
        <f t="shared" si="7"/>
        <v>27419180.189486742</v>
      </c>
    </row>
    <row r="82" spans="1:3" ht="15.75" x14ac:dyDescent="0.25">
      <c r="A82" s="20" t="s">
        <v>81</v>
      </c>
      <c r="B82" s="21">
        <v>1277814609.7123816</v>
      </c>
      <c r="C82" s="22">
        <f t="shared" si="7"/>
        <v>106484550.80936514</v>
      </c>
    </row>
    <row r="83" spans="1:3" ht="15.75" x14ac:dyDescent="0.25">
      <c r="A83" s="20" t="s">
        <v>82</v>
      </c>
      <c r="B83" s="21">
        <v>144518096.28965762</v>
      </c>
      <c r="C83" s="22">
        <f t="shared" si="7"/>
        <v>12043174.690804802</v>
      </c>
    </row>
    <row r="84" spans="1:3" ht="15.75" x14ac:dyDescent="0.25">
      <c r="A84" s="20" t="s">
        <v>83</v>
      </c>
      <c r="B84" s="21">
        <v>3127281852.6290431</v>
      </c>
      <c r="C84" s="22">
        <f t="shared" si="7"/>
        <v>260606821.05242026</v>
      </c>
    </row>
    <row r="85" spans="1:3" ht="15.75" x14ac:dyDescent="0.25">
      <c r="A85" s="17" t="s">
        <v>84</v>
      </c>
      <c r="B85" s="18">
        <f>B86+B87+B88+B89+B90</f>
        <v>3981778498.9503951</v>
      </c>
      <c r="C85" s="19">
        <f>C86+C87+C88+C89+C90</f>
        <v>331814874.91253293</v>
      </c>
    </row>
    <row r="86" spans="1:3" ht="15.75" x14ac:dyDescent="0.25">
      <c r="A86" s="20" t="s">
        <v>85</v>
      </c>
      <c r="B86" s="21">
        <v>735725846.32225502</v>
      </c>
      <c r="C86" s="22">
        <f>B86/12</f>
        <v>61310487.193521254</v>
      </c>
    </row>
    <row r="87" spans="1:3" ht="15.75" x14ac:dyDescent="0.25">
      <c r="A87" s="20" t="s">
        <v>86</v>
      </c>
      <c r="B87" s="21">
        <v>250876127.00070593</v>
      </c>
      <c r="C87" s="22">
        <f t="shared" ref="C87:C90" si="8">B87/12</f>
        <v>20906343.916725494</v>
      </c>
    </row>
    <row r="88" spans="1:3" ht="15.75" x14ac:dyDescent="0.25">
      <c r="A88" s="20" t="s">
        <v>87</v>
      </c>
      <c r="B88" s="21">
        <v>1716227818.8</v>
      </c>
      <c r="C88" s="22">
        <f t="shared" si="8"/>
        <v>143018984.90000001</v>
      </c>
    </row>
    <row r="89" spans="1:3" ht="15.75" x14ac:dyDescent="0.25">
      <c r="A89" s="20" t="s">
        <v>88</v>
      </c>
      <c r="B89" s="21">
        <v>1002008026.527434</v>
      </c>
      <c r="C89" s="22">
        <f t="shared" si="8"/>
        <v>83500668.877286166</v>
      </c>
    </row>
    <row r="90" spans="1:3" ht="15.75" x14ac:dyDescent="0.25">
      <c r="A90" s="20" t="s">
        <v>89</v>
      </c>
      <c r="B90" s="21">
        <v>276940680.30000001</v>
      </c>
      <c r="C90" s="22">
        <f t="shared" si="8"/>
        <v>23078390.025000002</v>
      </c>
    </row>
    <row r="91" spans="1:3" ht="15.75" x14ac:dyDescent="0.25">
      <c r="A91" s="17" t="s">
        <v>90</v>
      </c>
      <c r="B91" s="18">
        <f>B92+B93+B94+B95</f>
        <v>4143601691.2835245</v>
      </c>
      <c r="C91" s="19">
        <f>C92+C93+C94+C95</f>
        <v>345300140.94029367</v>
      </c>
    </row>
    <row r="92" spans="1:3" ht="15.75" x14ac:dyDescent="0.25">
      <c r="A92" s="20" t="s">
        <v>91</v>
      </c>
      <c r="B92" s="21">
        <v>1704635514.3560836</v>
      </c>
      <c r="C92" s="22">
        <f>B92/12</f>
        <v>142052959.52967364</v>
      </c>
    </row>
    <row r="93" spans="1:3" ht="15.75" x14ac:dyDescent="0.25">
      <c r="A93" s="20" t="s">
        <v>92</v>
      </c>
      <c r="B93" s="21">
        <v>2083045325.0338578</v>
      </c>
      <c r="C93" s="22">
        <f t="shared" ref="C93:C95" si="9">B93/12</f>
        <v>173587110.41948816</v>
      </c>
    </row>
    <row r="94" spans="1:3" ht="15.75" x14ac:dyDescent="0.25">
      <c r="A94" s="20" t="s">
        <v>93</v>
      </c>
      <c r="B94" s="21">
        <v>301710027.6888212</v>
      </c>
      <c r="C94" s="22">
        <f t="shared" si="9"/>
        <v>25142502.307401765</v>
      </c>
    </row>
    <row r="95" spans="1:3" ht="15.75" x14ac:dyDescent="0.25">
      <c r="A95" s="20" t="s">
        <v>94</v>
      </c>
      <c r="B95" s="21">
        <v>54210824.204761766</v>
      </c>
      <c r="C95" s="22">
        <f t="shared" si="9"/>
        <v>4517568.6837301468</v>
      </c>
    </row>
    <row r="96" spans="1:3" ht="15.75" x14ac:dyDescent="0.25">
      <c r="A96" s="17" t="s">
        <v>95</v>
      </c>
      <c r="B96" s="18">
        <f>B97+B98+B99</f>
        <v>1124029743.2039199</v>
      </c>
      <c r="C96" s="19">
        <f>C97+C98+C99</f>
        <v>93669145.266993314</v>
      </c>
    </row>
    <row r="97" spans="1:3" ht="15.75" x14ac:dyDescent="0.25">
      <c r="A97" s="20" t="s">
        <v>96</v>
      </c>
      <c r="B97" s="29">
        <v>947423333</v>
      </c>
      <c r="C97" s="24">
        <f>B97/12</f>
        <v>78951944.416666672</v>
      </c>
    </row>
    <row r="98" spans="1:3" ht="15.75" x14ac:dyDescent="0.25">
      <c r="A98" s="20" t="s">
        <v>97</v>
      </c>
      <c r="B98" s="29">
        <v>93806410.203919753</v>
      </c>
      <c r="C98" s="24">
        <f t="shared" ref="C98:C99" si="10">B98/12</f>
        <v>7817200.8503266461</v>
      </c>
    </row>
    <row r="99" spans="1:3" ht="15.75" x14ac:dyDescent="0.25">
      <c r="A99" s="20" t="s">
        <v>98</v>
      </c>
      <c r="B99" s="29">
        <v>82800000</v>
      </c>
      <c r="C99" s="24">
        <f t="shared" si="10"/>
        <v>6900000</v>
      </c>
    </row>
    <row r="100" spans="1:3" ht="15.75" x14ac:dyDescent="0.25">
      <c r="A100" s="17" t="s">
        <v>99</v>
      </c>
      <c r="B100" s="18">
        <f>B101+B102</f>
        <v>712065701.56424546</v>
      </c>
      <c r="C100" s="19">
        <f>C101+C102</f>
        <v>59338808.463687129</v>
      </c>
    </row>
    <row r="101" spans="1:3" ht="15.75" x14ac:dyDescent="0.25">
      <c r="A101" s="20" t="s">
        <v>100</v>
      </c>
      <c r="B101" s="21">
        <v>586284060.16424549</v>
      </c>
      <c r="C101" s="22">
        <f>B101/12</f>
        <v>48857005.013687126</v>
      </c>
    </row>
    <row r="102" spans="1:3" ht="15.75" x14ac:dyDescent="0.25">
      <c r="A102" s="7" t="s">
        <v>101</v>
      </c>
      <c r="B102" s="30">
        <v>125781641.40000001</v>
      </c>
      <c r="C102" s="22">
        <f>B102/12</f>
        <v>10481803.450000001</v>
      </c>
    </row>
    <row r="103" spans="1:3" ht="15.75" x14ac:dyDescent="0.25">
      <c r="A103" s="17" t="s">
        <v>102</v>
      </c>
      <c r="B103" s="18">
        <f>B104+B105+B106</f>
        <v>1616831657.0579512</v>
      </c>
      <c r="C103" s="19">
        <f>C104+C105+C106</f>
        <v>134735971.42149591</v>
      </c>
    </row>
    <row r="104" spans="1:3" ht="15.75" x14ac:dyDescent="0.25">
      <c r="A104" s="20" t="s">
        <v>103</v>
      </c>
      <c r="B104" s="21">
        <v>1067976091</v>
      </c>
      <c r="C104" s="22">
        <f>B104/12</f>
        <v>88998007.583333328</v>
      </c>
    </row>
    <row r="105" spans="1:3" ht="15.75" x14ac:dyDescent="0.25">
      <c r="A105" s="20" t="s">
        <v>104</v>
      </c>
      <c r="B105" s="21">
        <v>319306661.44</v>
      </c>
      <c r="C105" s="22">
        <f t="shared" ref="C105:C106" si="11">B105/12</f>
        <v>26608888.453333333</v>
      </c>
    </row>
    <row r="106" spans="1:3" ht="15.75" x14ac:dyDescent="0.25">
      <c r="A106" s="20" t="s">
        <v>105</v>
      </c>
      <c r="B106" s="21">
        <v>229548904.61795121</v>
      </c>
      <c r="C106" s="22">
        <f t="shared" si="11"/>
        <v>19129075.384829268</v>
      </c>
    </row>
    <row r="107" spans="1:3" ht="15.75" x14ac:dyDescent="0.25">
      <c r="A107" s="17" t="s">
        <v>106</v>
      </c>
      <c r="B107" s="18">
        <f>B108+B109</f>
        <v>123200252.76980825</v>
      </c>
      <c r="C107" s="19">
        <f>C108+C109</f>
        <v>10266687.730817355</v>
      </c>
    </row>
    <row r="108" spans="1:3" ht="15.75" x14ac:dyDescent="0.25">
      <c r="A108" s="20" t="s">
        <v>107</v>
      </c>
      <c r="B108" s="21">
        <v>25732974.447139267</v>
      </c>
      <c r="C108" s="22">
        <f>B108/12</f>
        <v>2144414.5372616057</v>
      </c>
    </row>
    <row r="109" spans="1:3" ht="15.75" x14ac:dyDescent="0.25">
      <c r="A109" s="20" t="s">
        <v>108</v>
      </c>
      <c r="B109" s="21">
        <v>97467278.322668985</v>
      </c>
      <c r="C109" s="22">
        <f>B109/12</f>
        <v>8122273.193555749</v>
      </c>
    </row>
    <row r="110" spans="1:3" ht="15.75" x14ac:dyDescent="0.25">
      <c r="A110" s="14" t="s">
        <v>109</v>
      </c>
      <c r="B110" s="15">
        <f>B111</f>
        <v>4012451.5662122532</v>
      </c>
      <c r="C110" s="16">
        <f>C111</f>
        <v>334370.96385102108</v>
      </c>
    </row>
    <row r="111" spans="1:3" ht="15.75" x14ac:dyDescent="0.25">
      <c r="A111" s="20" t="s">
        <v>110</v>
      </c>
      <c r="B111" s="21">
        <v>4012451.5662122532</v>
      </c>
      <c r="C111" s="22">
        <f>B111/12</f>
        <v>334370.96385102108</v>
      </c>
    </row>
    <row r="112" spans="1:3" ht="15.75" x14ac:dyDescent="0.25">
      <c r="A112" s="14" t="s">
        <v>111</v>
      </c>
      <c r="B112" s="15">
        <f>B113+B114+B115</f>
        <v>1082096934.5017645</v>
      </c>
      <c r="C112" s="16">
        <f>C113+C114+C115</f>
        <v>90174744.541813716</v>
      </c>
    </row>
    <row r="113" spans="1:3" ht="15.75" x14ac:dyDescent="0.25">
      <c r="A113" s="20" t="s">
        <v>112</v>
      </c>
      <c r="B113" s="21">
        <v>12593553.750604736</v>
      </c>
      <c r="C113" s="22">
        <f>B113/12</f>
        <v>1049462.8125503946</v>
      </c>
    </row>
    <row r="114" spans="1:3" ht="15.75" x14ac:dyDescent="0.25">
      <c r="A114" s="20" t="s">
        <v>113</v>
      </c>
      <c r="B114" s="21">
        <v>549226853.30480206</v>
      </c>
      <c r="C114" s="22">
        <f t="shared" ref="C114:C115" si="12">B114/12</f>
        <v>45768904.442066841</v>
      </c>
    </row>
    <row r="115" spans="1:3" ht="15.75" x14ac:dyDescent="0.25">
      <c r="A115" s="20" t="s">
        <v>114</v>
      </c>
      <c r="B115" s="21">
        <v>520276527.44635773</v>
      </c>
      <c r="C115" s="22">
        <f t="shared" si="12"/>
        <v>43356377.28719648</v>
      </c>
    </row>
    <row r="116" spans="1:3" ht="15.75" x14ac:dyDescent="0.25">
      <c r="A116" s="4" t="s">
        <v>115</v>
      </c>
      <c r="B116" s="5">
        <f>B117+B118+B119+B120</f>
        <v>6758976695.2055511</v>
      </c>
      <c r="C116" s="6">
        <f>C117+C118+C119+C120</f>
        <v>563248057.93379581</v>
      </c>
    </row>
    <row r="117" spans="1:3" ht="15.75" x14ac:dyDescent="0.25">
      <c r="A117" s="20" t="s">
        <v>116</v>
      </c>
      <c r="B117" s="21">
        <v>140091392.34887919</v>
      </c>
      <c r="C117" s="22">
        <f>B117/12</f>
        <v>11674282.695739932</v>
      </c>
    </row>
    <row r="118" spans="1:3" ht="15.75" x14ac:dyDescent="0.25">
      <c r="A118" s="31" t="s">
        <v>117</v>
      </c>
      <c r="B118" s="29">
        <v>733389494.24000001</v>
      </c>
      <c r="C118" s="22">
        <f t="shared" ref="C118:C120" si="13">B118/12</f>
        <v>61115791.186666667</v>
      </c>
    </row>
    <row r="119" spans="1:3" ht="15.75" x14ac:dyDescent="0.25">
      <c r="A119" s="20" t="s">
        <v>118</v>
      </c>
      <c r="B119" s="21">
        <v>4656049362.6535444</v>
      </c>
      <c r="C119" s="22">
        <f t="shared" si="13"/>
        <v>388004113.55446202</v>
      </c>
    </row>
    <row r="120" spans="1:3" ht="15.75" x14ac:dyDescent="0.25">
      <c r="A120" s="20" t="s">
        <v>119</v>
      </c>
      <c r="B120" s="21">
        <v>1229446445.9631269</v>
      </c>
      <c r="C120" s="22">
        <f t="shared" si="13"/>
        <v>102453870.49692725</v>
      </c>
    </row>
    <row r="121" spans="1:3" ht="15.75" x14ac:dyDescent="0.25">
      <c r="A121" s="4" t="s">
        <v>120</v>
      </c>
      <c r="B121" s="5">
        <f>B122+B123+B124</f>
        <v>5294871081.9519987</v>
      </c>
      <c r="C121" s="6">
        <f>C122+C123+C124</f>
        <v>441239256.82933325</v>
      </c>
    </row>
    <row r="122" spans="1:3" ht="15.75" x14ac:dyDescent="0.25">
      <c r="A122" s="20" t="s">
        <v>121</v>
      </c>
      <c r="B122" s="21">
        <v>113245349.75201681</v>
      </c>
      <c r="C122" s="22">
        <f>B122/12</f>
        <v>9437112.4793347344</v>
      </c>
    </row>
    <row r="123" spans="1:3" ht="15.75" x14ac:dyDescent="0.25">
      <c r="A123" s="20" t="s">
        <v>122</v>
      </c>
      <c r="B123" s="21">
        <v>116180842.6804719</v>
      </c>
      <c r="C123" s="22">
        <f t="shared" ref="C123:C124" si="14">B123/12</f>
        <v>9681736.8900393248</v>
      </c>
    </row>
    <row r="124" spans="1:3" ht="15.75" x14ac:dyDescent="0.25">
      <c r="A124" s="20" t="s">
        <v>123</v>
      </c>
      <c r="B124" s="21">
        <v>5065444889.5195103</v>
      </c>
      <c r="C124" s="22">
        <f t="shared" si="14"/>
        <v>422120407.45995921</v>
      </c>
    </row>
    <row r="125" spans="1:3" ht="15.75" x14ac:dyDescent="0.25">
      <c r="A125" s="4" t="s">
        <v>124</v>
      </c>
      <c r="B125" s="6">
        <f>B126+B127+B128+B129+B130+B131</f>
        <v>5476429503.5562706</v>
      </c>
      <c r="C125" s="6">
        <f>C126+C127+C128+C129+C130+C131</f>
        <v>456369125.29635584</v>
      </c>
    </row>
    <row r="126" spans="1:3" ht="15.75" x14ac:dyDescent="0.25">
      <c r="A126" s="7" t="s">
        <v>125</v>
      </c>
      <c r="B126" s="21">
        <v>428265511.21761793</v>
      </c>
      <c r="C126" s="9">
        <f>B126/12</f>
        <v>35688792.601468161</v>
      </c>
    </row>
    <row r="127" spans="1:3" ht="15.75" x14ac:dyDescent="0.25">
      <c r="A127" s="7" t="s">
        <v>126</v>
      </c>
      <c r="B127" s="21">
        <v>162632472.61428529</v>
      </c>
      <c r="C127" s="9">
        <f t="shared" ref="C127:C131" si="15">B127/12</f>
        <v>13552706.051190441</v>
      </c>
    </row>
    <row r="128" spans="1:3" ht="15.75" x14ac:dyDescent="0.25">
      <c r="A128" s="7" t="s">
        <v>127</v>
      </c>
      <c r="B128" s="21">
        <v>54210824.204761766</v>
      </c>
      <c r="C128" s="9">
        <f t="shared" si="15"/>
        <v>4517568.6837301468</v>
      </c>
    </row>
    <row r="129" spans="1:3" ht="15.75" x14ac:dyDescent="0.25">
      <c r="A129" s="7" t="s">
        <v>128</v>
      </c>
      <c r="B129" s="21">
        <v>3773073364.6514187</v>
      </c>
      <c r="C129" s="9">
        <f t="shared" si="15"/>
        <v>314422780.38761824</v>
      </c>
    </row>
    <row r="130" spans="1:3" ht="15.75" x14ac:dyDescent="0.25">
      <c r="A130" s="7" t="s">
        <v>129</v>
      </c>
      <c r="B130" s="21">
        <v>921584011.48095</v>
      </c>
      <c r="C130" s="9">
        <f t="shared" si="15"/>
        <v>76798667.623412505</v>
      </c>
    </row>
    <row r="131" spans="1:3" ht="15.75" x14ac:dyDescent="0.25">
      <c r="A131" s="7" t="s">
        <v>130</v>
      </c>
      <c r="B131" s="21">
        <v>136663319.38723621</v>
      </c>
      <c r="C131" s="9">
        <f t="shared" si="15"/>
        <v>11388609.948936351</v>
      </c>
    </row>
    <row r="132" spans="1:3" ht="15.75" x14ac:dyDescent="0.25">
      <c r="A132" s="32" t="s">
        <v>131</v>
      </c>
      <c r="B132" s="63">
        <f>B133+B190+B196+B198</f>
        <v>1680344046007.4136</v>
      </c>
      <c r="C132" s="33">
        <f>C133+C190+C196+C198</f>
        <v>140028670500.61786</v>
      </c>
    </row>
    <row r="133" spans="1:3" ht="15.75" x14ac:dyDescent="0.25">
      <c r="A133" s="34" t="s">
        <v>132</v>
      </c>
      <c r="B133" s="35">
        <f>B134</f>
        <v>1537735348277.5444</v>
      </c>
      <c r="C133" s="35">
        <f>C134</f>
        <v>128144612356.46207</v>
      </c>
    </row>
    <row r="134" spans="1:3" ht="15.75" x14ac:dyDescent="0.25">
      <c r="A134" s="36" t="s">
        <v>133</v>
      </c>
      <c r="B134" s="37">
        <f>B135+B138+B140+B152+B155+B165+B175+B178+B182</f>
        <v>1537735348277.5444</v>
      </c>
      <c r="C134" s="38">
        <f>C135+C138+C140+C152+C155+C165+C175+C178+C182</f>
        <v>128144612356.46207</v>
      </c>
    </row>
    <row r="135" spans="1:3" ht="15.75" x14ac:dyDescent="0.25">
      <c r="A135" s="39" t="s">
        <v>134</v>
      </c>
      <c r="B135" s="40">
        <f>B136+B137</f>
        <v>372524812838.39288</v>
      </c>
      <c r="C135" s="40">
        <f>C136+C137</f>
        <v>31043734403.199409</v>
      </c>
    </row>
    <row r="136" spans="1:3" ht="15.75" x14ac:dyDescent="0.25">
      <c r="A136" s="41" t="s">
        <v>135</v>
      </c>
      <c r="B136" s="9">
        <v>20222906178.205898</v>
      </c>
      <c r="C136" s="9">
        <f>B136/12</f>
        <v>1685242181.5171583</v>
      </c>
    </row>
    <row r="137" spans="1:3" ht="15.75" x14ac:dyDescent="0.25">
      <c r="A137" s="41" t="s">
        <v>136</v>
      </c>
      <c r="B137" s="9">
        <v>352301906660.18701</v>
      </c>
      <c r="C137" s="9">
        <f>B137/12</f>
        <v>29358492221.682251</v>
      </c>
    </row>
    <row r="138" spans="1:3" ht="15.75" x14ac:dyDescent="0.25">
      <c r="A138" s="42" t="s">
        <v>137</v>
      </c>
      <c r="B138" s="40">
        <f>B139</f>
        <v>170729974245.79501</v>
      </c>
      <c r="C138" s="40">
        <f>C139</f>
        <v>14227497853.816252</v>
      </c>
    </row>
    <row r="139" spans="1:3" ht="15.75" x14ac:dyDescent="0.25">
      <c r="A139" s="41" t="s">
        <v>138</v>
      </c>
      <c r="B139" s="9">
        <v>170729974245.79501</v>
      </c>
      <c r="C139" s="9">
        <f>B139/12</f>
        <v>14227497853.816252</v>
      </c>
    </row>
    <row r="140" spans="1:3" ht="15.75" x14ac:dyDescent="0.25">
      <c r="A140" s="39" t="s">
        <v>139</v>
      </c>
      <c r="B140" s="40">
        <f>B141+B142+B143+B144+B145+B146+B147+B148+B149+B150+B151</f>
        <v>56825454907.580521</v>
      </c>
      <c r="C140" s="40">
        <f>C141+C142+C143+C144+C145+C146+C147+C148+C149+C150+C151</f>
        <v>4735454575.631711</v>
      </c>
    </row>
    <row r="141" spans="1:3" ht="15.75" x14ac:dyDescent="0.25">
      <c r="A141" s="43" t="s">
        <v>140</v>
      </c>
      <c r="B141" s="9">
        <v>2186175717.6515598</v>
      </c>
      <c r="C141" s="9">
        <f>B141/12</f>
        <v>182181309.80429664</v>
      </c>
    </row>
    <row r="142" spans="1:3" ht="15.75" x14ac:dyDescent="0.25">
      <c r="A142" s="43" t="s">
        <v>141</v>
      </c>
      <c r="B142" s="9">
        <v>34534317621.366104</v>
      </c>
      <c r="C142" s="9">
        <f t="shared" ref="C142:C151" si="16">B142/12</f>
        <v>2877859801.7805085</v>
      </c>
    </row>
    <row r="143" spans="1:3" ht="15.75" x14ac:dyDescent="0.25">
      <c r="A143" s="41" t="s">
        <v>142</v>
      </c>
      <c r="B143" s="9">
        <v>1431093126.5547199</v>
      </c>
      <c r="C143" s="9">
        <f t="shared" si="16"/>
        <v>119257760.54622667</v>
      </c>
    </row>
    <row r="144" spans="1:3" ht="15.75" x14ac:dyDescent="0.25">
      <c r="A144" s="41" t="s">
        <v>143</v>
      </c>
      <c r="B144" s="9">
        <v>1672010351.3717401</v>
      </c>
      <c r="C144" s="9">
        <f t="shared" si="16"/>
        <v>139334195.94764501</v>
      </c>
    </row>
    <row r="145" spans="1:3" ht="15.75" x14ac:dyDescent="0.25">
      <c r="A145" s="41" t="s">
        <v>144</v>
      </c>
      <c r="B145" s="9">
        <v>1025117856.237077</v>
      </c>
      <c r="C145" s="9">
        <f t="shared" si="16"/>
        <v>85426488.019756421</v>
      </c>
    </row>
    <row r="146" spans="1:3" ht="15.75" x14ac:dyDescent="0.25">
      <c r="A146" s="41" t="s">
        <v>145</v>
      </c>
      <c r="B146" s="9">
        <v>108014002.418677</v>
      </c>
      <c r="C146" s="9">
        <f t="shared" si="16"/>
        <v>9001166.8682230841</v>
      </c>
    </row>
    <row r="147" spans="1:3" ht="15.75" x14ac:dyDescent="0.25">
      <c r="A147" s="41" t="s">
        <v>146</v>
      </c>
      <c r="B147" s="9">
        <v>1228358280.6602099</v>
      </c>
      <c r="C147" s="9">
        <f t="shared" si="16"/>
        <v>102363190.05501749</v>
      </c>
    </row>
    <row r="148" spans="1:3" ht="15.75" x14ac:dyDescent="0.25">
      <c r="A148" s="41" t="s">
        <v>147</v>
      </c>
      <c r="B148" s="9">
        <v>429611895.90326297</v>
      </c>
      <c r="C148" s="9">
        <f t="shared" si="16"/>
        <v>35800991.325271912</v>
      </c>
    </row>
    <row r="149" spans="1:3" ht="15.75" x14ac:dyDescent="0.25">
      <c r="A149" s="41" t="s">
        <v>148</v>
      </c>
      <c r="B149" s="9">
        <v>542485516.70140398</v>
      </c>
      <c r="C149" s="9">
        <f t="shared" si="16"/>
        <v>45207126.391783662</v>
      </c>
    </row>
    <row r="150" spans="1:3" ht="15.75" x14ac:dyDescent="0.25">
      <c r="A150" s="41" t="s">
        <v>149</v>
      </c>
      <c r="B150" s="9">
        <v>5194849872.9875202</v>
      </c>
      <c r="C150" s="9">
        <f t="shared" si="16"/>
        <v>432904156.08229333</v>
      </c>
    </row>
    <row r="151" spans="1:3" ht="15.75" x14ac:dyDescent="0.25">
      <c r="A151" s="41" t="s">
        <v>150</v>
      </c>
      <c r="B151" s="9">
        <v>8473420665.72826</v>
      </c>
      <c r="C151" s="9">
        <f t="shared" si="16"/>
        <v>706118388.81068838</v>
      </c>
    </row>
    <row r="152" spans="1:3" ht="15.75" x14ac:dyDescent="0.25">
      <c r="A152" s="39" t="s">
        <v>151</v>
      </c>
      <c r="B152" s="40">
        <f>B153+B154</f>
        <v>32374794914.98867</v>
      </c>
      <c r="C152" s="40">
        <f>C153+C154</f>
        <v>2697899576.2490559</v>
      </c>
    </row>
    <row r="153" spans="1:3" ht="15.75" x14ac:dyDescent="0.25">
      <c r="A153" s="41" t="s">
        <v>152</v>
      </c>
      <c r="B153" s="9">
        <v>813537234.16687202</v>
      </c>
      <c r="C153" s="9">
        <f>B153/12</f>
        <v>67794769.513906002</v>
      </c>
    </row>
    <row r="154" spans="1:3" ht="15.75" x14ac:dyDescent="0.25">
      <c r="A154" s="41" t="s">
        <v>153</v>
      </c>
      <c r="B154" s="9">
        <v>31561257680.8218</v>
      </c>
      <c r="C154" s="9">
        <f>B154/12</f>
        <v>2630104806.7351499</v>
      </c>
    </row>
    <row r="155" spans="1:3" ht="15.75" x14ac:dyDescent="0.25">
      <c r="A155" s="39" t="s">
        <v>154</v>
      </c>
      <c r="B155" s="40">
        <f>B156+B157+B158+B159+B160+B161+B162+B163+B164</f>
        <v>244143005928.00003</v>
      </c>
      <c r="C155" s="40">
        <f>C156+C157+C158+C159+C160+C161+C162+C163+C164</f>
        <v>20345250494.000004</v>
      </c>
    </row>
    <row r="156" spans="1:3" ht="15.75" x14ac:dyDescent="0.25">
      <c r="A156" s="44" t="s">
        <v>155</v>
      </c>
      <c r="B156" s="9">
        <v>18723615163.88892</v>
      </c>
      <c r="C156" s="9">
        <f>B156/12</f>
        <v>1560301263.6574099</v>
      </c>
    </row>
    <row r="157" spans="1:3" ht="15.75" x14ac:dyDescent="0.25">
      <c r="A157" s="44" t="s">
        <v>156</v>
      </c>
      <c r="B157" s="9">
        <v>175588838089.73709</v>
      </c>
      <c r="C157" s="9">
        <f t="shared" ref="C157:C164" si="17">B157/12</f>
        <v>14632403174.144758</v>
      </c>
    </row>
    <row r="158" spans="1:3" ht="15.75" x14ac:dyDescent="0.25">
      <c r="A158" s="44" t="s">
        <v>157</v>
      </c>
      <c r="B158" s="9">
        <v>11703226264.762138</v>
      </c>
      <c r="C158" s="9">
        <f t="shared" si="17"/>
        <v>975268855.39684486</v>
      </c>
    </row>
    <row r="159" spans="1:3" ht="15.75" x14ac:dyDescent="0.25">
      <c r="A159" s="44" t="s">
        <v>143</v>
      </c>
      <c r="B159" s="9">
        <v>4669946612.4338875</v>
      </c>
      <c r="C159" s="9">
        <f t="shared" si="17"/>
        <v>389162217.70282394</v>
      </c>
    </row>
    <row r="160" spans="1:3" ht="15.75" x14ac:dyDescent="0.25">
      <c r="A160" s="44" t="s">
        <v>158</v>
      </c>
      <c r="B160" s="9">
        <v>2543146187.0357351</v>
      </c>
      <c r="C160" s="9">
        <f t="shared" si="17"/>
        <v>211928848.91964459</v>
      </c>
    </row>
    <row r="161" spans="1:3" ht="15.75" x14ac:dyDescent="0.25">
      <c r="A161" s="44" t="s">
        <v>159</v>
      </c>
      <c r="B161" s="9">
        <v>14221837196.983498</v>
      </c>
      <c r="C161" s="9">
        <f t="shared" si="17"/>
        <v>1185153099.7486248</v>
      </c>
    </row>
    <row r="162" spans="1:3" ht="15.75" x14ac:dyDescent="0.25">
      <c r="A162" s="44" t="s">
        <v>160</v>
      </c>
      <c r="B162" s="9">
        <v>6567593983.2581406</v>
      </c>
      <c r="C162" s="9">
        <f t="shared" si="17"/>
        <v>547299498.60484505</v>
      </c>
    </row>
    <row r="163" spans="1:3" ht="15.75" x14ac:dyDescent="0.25">
      <c r="A163" s="44" t="s">
        <v>161</v>
      </c>
      <c r="B163" s="9">
        <v>5213315272.0961971</v>
      </c>
      <c r="C163" s="9">
        <f t="shared" si="17"/>
        <v>434442939.34134978</v>
      </c>
    </row>
    <row r="164" spans="1:3" ht="15.75" x14ac:dyDescent="0.25">
      <c r="A164" s="44" t="s">
        <v>162</v>
      </c>
      <c r="B164" s="9">
        <v>4911487157.8044214</v>
      </c>
      <c r="C164" s="9">
        <f t="shared" si="17"/>
        <v>409290596.48370177</v>
      </c>
    </row>
    <row r="165" spans="1:3" ht="15.75" x14ac:dyDescent="0.25">
      <c r="A165" s="39" t="s">
        <v>163</v>
      </c>
      <c r="B165" s="40">
        <f>B166+B167+B168+B169+B170+B171+B172+B173+B174</f>
        <v>154762003955.99994</v>
      </c>
      <c r="C165" s="40">
        <f>C166+C167+C168+C169+C170+C171+C172+C173+C174</f>
        <v>12896833663</v>
      </c>
    </row>
    <row r="166" spans="1:3" ht="15.75" x14ac:dyDescent="0.25">
      <c r="A166" s="44" t="s">
        <v>155</v>
      </c>
      <c r="B166" s="9">
        <v>11868880671.187267</v>
      </c>
      <c r="C166" s="9">
        <f>B166/12</f>
        <v>989073389.26560557</v>
      </c>
    </row>
    <row r="167" spans="1:3" ht="15.75" x14ac:dyDescent="0.25">
      <c r="A167" s="44" t="s">
        <v>156</v>
      </c>
      <c r="B167" s="9">
        <v>111305586460.61453</v>
      </c>
      <c r="C167" s="9">
        <f t="shared" ref="C167:C174" si="18">B167/12</f>
        <v>9275465538.3845444</v>
      </c>
    </row>
    <row r="168" spans="1:3" ht="15.75" x14ac:dyDescent="0.25">
      <c r="A168" s="44" t="s">
        <v>157</v>
      </c>
      <c r="B168" s="9">
        <v>7418663265.0014334</v>
      </c>
      <c r="C168" s="9">
        <f t="shared" si="18"/>
        <v>618221938.75011945</v>
      </c>
    </row>
    <row r="169" spans="1:3" ht="15.75" x14ac:dyDescent="0.25">
      <c r="A169" s="44" t="s">
        <v>143</v>
      </c>
      <c r="B169" s="9">
        <v>2960274423.4292808</v>
      </c>
      <c r="C169" s="9">
        <f t="shared" si="18"/>
        <v>246689535.2857734</v>
      </c>
    </row>
    <row r="170" spans="1:3" ht="15.75" x14ac:dyDescent="0.25">
      <c r="A170" s="44" t="s">
        <v>158</v>
      </c>
      <c r="B170" s="9">
        <v>1612097789.828891</v>
      </c>
      <c r="C170" s="9">
        <f t="shared" si="18"/>
        <v>134341482.48574093</v>
      </c>
    </row>
    <row r="171" spans="1:3" ht="15.75" x14ac:dyDescent="0.25">
      <c r="A171" s="44" t="s">
        <v>159</v>
      </c>
      <c r="B171" s="9">
        <v>9015208181.6762848</v>
      </c>
      <c r="C171" s="9">
        <f t="shared" si="18"/>
        <v>751267348.47302377</v>
      </c>
    </row>
    <row r="172" spans="1:3" ht="15.75" x14ac:dyDescent="0.25">
      <c r="A172" s="44" t="s">
        <v>160</v>
      </c>
      <c r="B172" s="9">
        <v>4163191168.040864</v>
      </c>
      <c r="C172" s="9">
        <f t="shared" si="18"/>
        <v>346932597.33673865</v>
      </c>
    </row>
    <row r="173" spans="1:3" ht="15.75" x14ac:dyDescent="0.25">
      <c r="A173" s="44" t="s">
        <v>161</v>
      </c>
      <c r="B173" s="9">
        <v>3304715265.9452629</v>
      </c>
      <c r="C173" s="9">
        <f t="shared" si="18"/>
        <v>275392938.82877189</v>
      </c>
    </row>
    <row r="174" spans="1:3" ht="15.75" x14ac:dyDescent="0.25">
      <c r="A174" s="44" t="s">
        <v>162</v>
      </c>
      <c r="B174" s="9">
        <v>3113386730.2761664</v>
      </c>
      <c r="C174" s="9">
        <f t="shared" si="18"/>
        <v>259448894.18968055</v>
      </c>
    </row>
    <row r="175" spans="1:3" ht="15.75" x14ac:dyDescent="0.25">
      <c r="A175" s="39" t="s">
        <v>164</v>
      </c>
      <c r="B175" s="40">
        <f>B176+B177</f>
        <v>398067509868</v>
      </c>
      <c r="C175" s="40">
        <f>C176+C177</f>
        <v>33172292489</v>
      </c>
    </row>
    <row r="176" spans="1:3" ht="15.75" x14ac:dyDescent="0.25">
      <c r="A176" s="44" t="s">
        <v>165</v>
      </c>
      <c r="B176" s="9">
        <v>6231370287.309042</v>
      </c>
      <c r="C176" s="9">
        <f>B176/12</f>
        <v>519280857.2757535</v>
      </c>
    </row>
    <row r="177" spans="1:3" ht="15.75" x14ac:dyDescent="0.25">
      <c r="A177" s="44" t="s">
        <v>166</v>
      </c>
      <c r="B177" s="9">
        <v>391836139580.69098</v>
      </c>
      <c r="C177" s="9">
        <f>B177/12</f>
        <v>32653011631.724247</v>
      </c>
    </row>
    <row r="178" spans="1:3" ht="15.75" x14ac:dyDescent="0.25">
      <c r="A178" s="42" t="s">
        <v>167</v>
      </c>
      <c r="B178" s="40">
        <f>B179+B180+B181</f>
        <v>48751801040.428299</v>
      </c>
      <c r="C178" s="40">
        <f>C179+C180+C181</f>
        <v>4062650086.7023582</v>
      </c>
    </row>
    <row r="179" spans="1:3" ht="15.75" x14ac:dyDescent="0.25">
      <c r="A179" s="44" t="s">
        <v>168</v>
      </c>
      <c r="B179" s="9">
        <v>48751801040.428299</v>
      </c>
      <c r="C179" s="9">
        <f>B179/12</f>
        <v>4062650086.7023582</v>
      </c>
    </row>
    <row r="180" spans="1:3" ht="15.75" x14ac:dyDescent="0.25">
      <c r="A180" s="42" t="s">
        <v>169</v>
      </c>
      <c r="B180" s="40">
        <v>0</v>
      </c>
      <c r="C180" s="45">
        <v>0</v>
      </c>
    </row>
    <row r="181" spans="1:3" ht="15.75" x14ac:dyDescent="0.25">
      <c r="A181" s="46" t="s">
        <v>169</v>
      </c>
      <c r="B181" s="9">
        <v>0</v>
      </c>
      <c r="C181" s="9">
        <v>0</v>
      </c>
    </row>
    <row r="182" spans="1:3" ht="15.75" x14ac:dyDescent="0.25">
      <c r="A182" s="47" t="s">
        <v>170</v>
      </c>
      <c r="B182" s="40">
        <f>B183+B184+B185+B186+B187</f>
        <v>59555990578.359192</v>
      </c>
      <c r="C182" s="40">
        <f>C183+C184+C185+C186+C187</f>
        <v>4962999214.863266</v>
      </c>
    </row>
    <row r="183" spans="1:3" ht="15.75" x14ac:dyDescent="0.25">
      <c r="A183" s="46" t="s">
        <v>171</v>
      </c>
      <c r="B183" s="9">
        <v>2759724892.8815899</v>
      </c>
      <c r="C183" s="9">
        <f>B183/12</f>
        <v>229977074.40679917</v>
      </c>
    </row>
    <row r="184" spans="1:3" ht="15.75" x14ac:dyDescent="0.25">
      <c r="A184" s="46" t="s">
        <v>172</v>
      </c>
      <c r="B184" s="9">
        <v>56796265685.4776</v>
      </c>
      <c r="C184" s="9">
        <f>B184/12</f>
        <v>4733022140.4564667</v>
      </c>
    </row>
    <row r="185" spans="1:3" ht="15.75" x14ac:dyDescent="0.25">
      <c r="A185" s="43" t="s">
        <v>173</v>
      </c>
      <c r="B185" s="9">
        <v>0</v>
      </c>
      <c r="C185" s="9">
        <v>0</v>
      </c>
    </row>
    <row r="186" spans="1:3" ht="15.75" x14ac:dyDescent="0.25">
      <c r="A186" s="43" t="s">
        <v>174</v>
      </c>
      <c r="B186" s="9">
        <v>0</v>
      </c>
      <c r="C186" s="9">
        <v>0</v>
      </c>
    </row>
    <row r="187" spans="1:3" ht="15.75" x14ac:dyDescent="0.25">
      <c r="A187" s="43" t="s">
        <v>175</v>
      </c>
      <c r="B187" s="9">
        <v>0</v>
      </c>
      <c r="C187" s="9">
        <v>0</v>
      </c>
    </row>
    <row r="188" spans="1:3" ht="15.75" x14ac:dyDescent="0.25">
      <c r="A188" s="39" t="s">
        <v>176</v>
      </c>
      <c r="B188" s="40">
        <v>0</v>
      </c>
      <c r="C188" s="45">
        <v>0</v>
      </c>
    </row>
    <row r="189" spans="1:3" ht="15.75" x14ac:dyDescent="0.25">
      <c r="A189" s="44" t="s">
        <v>177</v>
      </c>
      <c r="B189" s="9">
        <v>0</v>
      </c>
      <c r="C189" s="9">
        <v>0</v>
      </c>
    </row>
    <row r="190" spans="1:3" ht="15.75" x14ac:dyDescent="0.25">
      <c r="A190" s="34" t="s">
        <v>178</v>
      </c>
      <c r="B190" s="56">
        <f>B191</f>
        <v>85909376693.319931</v>
      </c>
      <c r="C190" s="56">
        <f>C191</f>
        <v>7159114724.4433279</v>
      </c>
    </row>
    <row r="191" spans="1:3" ht="15.75" x14ac:dyDescent="0.25">
      <c r="A191" s="48" t="s">
        <v>179</v>
      </c>
      <c r="B191" s="49">
        <f>B192+B193+B194+B195</f>
        <v>85909376693.319931</v>
      </c>
      <c r="C191" s="50">
        <f>C192+C193+C195</f>
        <v>7159114724.4433279</v>
      </c>
    </row>
    <row r="192" spans="1:3" ht="15.75" x14ac:dyDescent="0.25">
      <c r="A192" s="51" t="s">
        <v>180</v>
      </c>
      <c r="B192" s="9">
        <v>0</v>
      </c>
      <c r="C192" s="9">
        <f>B192/12</f>
        <v>0</v>
      </c>
    </row>
    <row r="193" spans="1:3" ht="15.75" x14ac:dyDescent="0.25">
      <c r="A193" s="51" t="s">
        <v>181</v>
      </c>
      <c r="B193" s="9">
        <v>84851395757.079193</v>
      </c>
      <c r="C193" s="9">
        <f>B193/12</f>
        <v>7070949646.4232664</v>
      </c>
    </row>
    <row r="194" spans="1:3" ht="15.75" x14ac:dyDescent="0.25">
      <c r="A194" s="51" t="s">
        <v>182</v>
      </c>
      <c r="B194" s="9">
        <v>0</v>
      </c>
      <c r="C194" s="9">
        <v>0</v>
      </c>
    </row>
    <row r="195" spans="1:3" ht="15.75" x14ac:dyDescent="0.25">
      <c r="A195" s="51" t="s">
        <v>183</v>
      </c>
      <c r="B195" s="9">
        <v>1057980936.2407399</v>
      </c>
      <c r="C195" s="52">
        <f>B195/12</f>
        <v>88165078.020061657</v>
      </c>
    </row>
    <row r="196" spans="1:3" ht="15.75" x14ac:dyDescent="0.25">
      <c r="A196" s="34" t="s">
        <v>12</v>
      </c>
      <c r="B196" s="56">
        <f>B197</f>
        <v>6411938284.1605101</v>
      </c>
      <c r="C196" s="56">
        <f>C197</f>
        <v>534328190.34670919</v>
      </c>
    </row>
    <row r="197" spans="1:3" ht="15.75" x14ac:dyDescent="0.25">
      <c r="A197" s="44" t="s">
        <v>184</v>
      </c>
      <c r="B197" s="9">
        <v>6411938284.1605101</v>
      </c>
      <c r="C197" s="9">
        <f>B197/12</f>
        <v>534328190.34670919</v>
      </c>
    </row>
    <row r="198" spans="1:3" ht="15.75" x14ac:dyDescent="0.25">
      <c r="A198" s="34" t="s">
        <v>185</v>
      </c>
      <c r="B198" s="56">
        <f>B199+B200+B201+B202</f>
        <v>50287382752.389015</v>
      </c>
      <c r="C198" s="56">
        <f>C199+C200+C201+C202</f>
        <v>4190615229.3657517</v>
      </c>
    </row>
    <row r="199" spans="1:3" ht="15.75" x14ac:dyDescent="0.25">
      <c r="A199" s="44" t="s">
        <v>186</v>
      </c>
      <c r="B199" s="9">
        <v>42153319808.859001</v>
      </c>
      <c r="C199" s="9">
        <f>B199/12</f>
        <v>3512776650.7382503</v>
      </c>
    </row>
    <row r="200" spans="1:3" ht="15.75" x14ac:dyDescent="0.25">
      <c r="A200" s="44" t="s">
        <v>187</v>
      </c>
      <c r="B200" s="9">
        <v>7413692665</v>
      </c>
      <c r="C200" s="9">
        <f t="shared" ref="C200:C201" si="19">B200/12</f>
        <v>617807722.08333337</v>
      </c>
    </row>
    <row r="201" spans="1:3" ht="15.75" x14ac:dyDescent="0.25">
      <c r="A201" s="44" t="s">
        <v>188</v>
      </c>
      <c r="B201" s="9">
        <v>500000000</v>
      </c>
      <c r="C201" s="9">
        <f t="shared" si="19"/>
        <v>41666666.666666664</v>
      </c>
    </row>
    <row r="202" spans="1:3" ht="15.75" x14ac:dyDescent="0.25">
      <c r="A202" s="44" t="s">
        <v>189</v>
      </c>
      <c r="B202" s="9">
        <v>220370278.53001601</v>
      </c>
      <c r="C202" s="9">
        <f>B202/12</f>
        <v>18364189.877501335</v>
      </c>
    </row>
    <row r="203" spans="1:3" ht="18" customHeight="1" x14ac:dyDescent="0.25">
      <c r="A203" s="53" t="s">
        <v>190</v>
      </c>
      <c r="B203" s="54">
        <f>B6-B19</f>
        <v>-19643172693.984131</v>
      </c>
      <c r="C203" s="55">
        <f>C6-C19</f>
        <v>-1636931057.8320923</v>
      </c>
    </row>
  </sheetData>
  <mergeCells count="3">
    <mergeCell ref="A1:C1"/>
    <mergeCell ref="A2:C2"/>
    <mergeCell ref="A3:C3"/>
  </mergeCells>
  <printOptions horizontalCentered="1" verticalCentered="1"/>
  <pageMargins left="0" right="0" top="0" bottom="0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 DE PPTO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Nelly Ceballos Mejía</dc:creator>
  <cp:lastModifiedBy>Martha Nelly Ceballos Mejía</cp:lastModifiedBy>
  <cp:lastPrinted>2019-01-25T05:40:56Z</cp:lastPrinted>
  <dcterms:created xsi:type="dcterms:W3CDTF">2019-01-25T03:54:06Z</dcterms:created>
  <dcterms:modified xsi:type="dcterms:W3CDTF">2019-01-25T13:02:47Z</dcterms:modified>
</cp:coreProperties>
</file>